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RCO\FITARCO PRESIDENTE\CONTRIBUTI REGIONALI\2024 Legge 8\"/>
    </mc:Choice>
  </mc:AlternateContent>
  <bookViews>
    <workbookView xWindow="-120" yWindow="-120" windowWidth="29040" windowHeight="15720"/>
  </bookViews>
  <sheets>
    <sheet name="PuntiAssemblea (12)" sheetId="1" r:id="rId1"/>
    <sheet name="Foglio1" sheetId="2" r:id="rId2"/>
  </sheets>
  <externalReferences>
    <externalReference r:id="rId3"/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1" l="1"/>
  <c r="AG50" i="1" l="1"/>
  <c r="AG46" i="1"/>
  <c r="AG49" i="1" l="1"/>
  <c r="AG45" i="1"/>
  <c r="AD26" i="1" l="1"/>
  <c r="AD16" i="1"/>
  <c r="AD44" i="1" l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Z12" i="1"/>
  <c r="AE12" i="1" s="1"/>
  <c r="Z13" i="1"/>
  <c r="AE13" i="1" s="1"/>
  <c r="Z14" i="1"/>
  <c r="AE14" i="1" s="1"/>
  <c r="Z15" i="1"/>
  <c r="AE15" i="1" s="1"/>
  <c r="Z16" i="1"/>
  <c r="AE16" i="1" s="1"/>
  <c r="Z17" i="1"/>
  <c r="AE17" i="1" s="1"/>
  <c r="Z18" i="1"/>
  <c r="AE18" i="1" s="1"/>
  <c r="Z19" i="1"/>
  <c r="AE19" i="1" s="1"/>
  <c r="Z20" i="1"/>
  <c r="AE20" i="1" s="1"/>
  <c r="Z21" i="1"/>
  <c r="AE21" i="1" s="1"/>
  <c r="Z22" i="1"/>
  <c r="AE22" i="1" s="1"/>
  <c r="Z23" i="1"/>
  <c r="AE23" i="1" s="1"/>
  <c r="Z24" i="1"/>
  <c r="AE24" i="1" s="1"/>
  <c r="Z25" i="1"/>
  <c r="AE25" i="1" s="1"/>
  <c r="Z26" i="1"/>
  <c r="AE26" i="1" s="1"/>
  <c r="Z27" i="1"/>
  <c r="AE27" i="1" s="1"/>
  <c r="Z28" i="1"/>
  <c r="AE28" i="1" s="1"/>
  <c r="Z29" i="1"/>
  <c r="AE29" i="1" s="1"/>
  <c r="Z30" i="1"/>
  <c r="AE30" i="1" s="1"/>
  <c r="Z31" i="1"/>
  <c r="AE31" i="1" s="1"/>
  <c r="Z32" i="1"/>
  <c r="AE32" i="1" s="1"/>
  <c r="Z33" i="1"/>
  <c r="AE33" i="1" s="1"/>
  <c r="Z34" i="1"/>
  <c r="AE34" i="1" s="1"/>
  <c r="Z35" i="1"/>
  <c r="AE35" i="1" s="1"/>
  <c r="Z36" i="1"/>
  <c r="AE36" i="1" s="1"/>
  <c r="Z37" i="1"/>
  <c r="AE37" i="1" s="1"/>
  <c r="Z38" i="1"/>
  <c r="AE38" i="1" s="1"/>
  <c r="Z39" i="1"/>
  <c r="AE39" i="1" s="1"/>
  <c r="Z40" i="1"/>
  <c r="AE40" i="1" s="1"/>
  <c r="Z41" i="1"/>
  <c r="AE41" i="1" s="1"/>
  <c r="AB11" i="1"/>
  <c r="AB44" i="1" s="1"/>
  <c r="Z11" i="1"/>
  <c r="AE11" i="1" s="1"/>
  <c r="AE44" i="1" l="1"/>
  <c r="AC53" i="1" s="1"/>
  <c r="Z44" i="1"/>
  <c r="AC51" i="1"/>
  <c r="AG16" i="1" s="1"/>
  <c r="AG26" i="1" l="1"/>
  <c r="AH11" i="1"/>
  <c r="AH38" i="1"/>
  <c r="AH34" i="1"/>
  <c r="AH30" i="1"/>
  <c r="AH26" i="1"/>
  <c r="AH22" i="1"/>
  <c r="AH18" i="1"/>
  <c r="AH14" i="1"/>
  <c r="AH40" i="1"/>
  <c r="AH36" i="1"/>
  <c r="AH32" i="1"/>
  <c r="AH28" i="1"/>
  <c r="AH24" i="1"/>
  <c r="AH20" i="1"/>
  <c r="AH16" i="1"/>
  <c r="AH12" i="1"/>
  <c r="AH39" i="1"/>
  <c r="AH35" i="1"/>
  <c r="AH31" i="1"/>
  <c r="AH27" i="1"/>
  <c r="AH23" i="1"/>
  <c r="AH19" i="1"/>
  <c r="AH15" i="1"/>
  <c r="AH41" i="1"/>
  <c r="AH37" i="1"/>
  <c r="AH33" i="1"/>
  <c r="AH29" i="1"/>
  <c r="AH25" i="1"/>
  <c r="AH21" i="1"/>
  <c r="AH17" i="1"/>
  <c r="AH13" i="1"/>
  <c r="AG42" i="1"/>
  <c r="AH42" i="1" l="1"/>
</calcChain>
</file>

<file path=xl/sharedStrings.xml><?xml version="1.0" encoding="utf-8"?>
<sst xmlns="http://schemas.openxmlformats.org/spreadsheetml/2006/main" count="130" uniqueCount="66">
  <si>
    <t>Denominazione</t>
  </si>
  <si>
    <t>Data Affiliazione</t>
  </si>
  <si>
    <t>Data Rinnovo</t>
  </si>
  <si>
    <t>Base</t>
  </si>
  <si>
    <t>Totale</t>
  </si>
  <si>
    <t>Rapp. Società</t>
  </si>
  <si>
    <t>(non Arr.)</t>
  </si>
  <si>
    <t>Rapp. Atleti</t>
  </si>
  <si>
    <t>Rapp. Tecnici</t>
  </si>
  <si>
    <t>A.S.D. ARCIERI TOXON CLUB</t>
  </si>
  <si>
    <t>Sì</t>
  </si>
  <si>
    <t>A.S.D. Arcieri Grifoni di Sicilia</t>
  </si>
  <si>
    <t>Polisportiva Dilettantistica Drepano Trapani</t>
  </si>
  <si>
    <t>A.S.D. Comp. Arcieri Iblea Ragusa</t>
  </si>
  <si>
    <t>A.S.D. Arco Club Catania</t>
  </si>
  <si>
    <t>A.S.D. Compagnia Arcieri Catania</t>
  </si>
  <si>
    <t>A.S.D. Dyamond Archery Palermo</t>
  </si>
  <si>
    <t>A.S.D. Arcieri Mediterranei</t>
  </si>
  <si>
    <t>APD Comp. Arcieri Floridia</t>
  </si>
  <si>
    <t>A.S.D. Apple Club Arcieri Camporotondo</t>
  </si>
  <si>
    <t>A.S.D. Arcieri Monti Erei</t>
  </si>
  <si>
    <t>A.S.D. Freccia Di Fuoco</t>
  </si>
  <si>
    <t>A.S.D. Polisportiva P.A.M.A. Sezione Tiro con l'Arco</t>
  </si>
  <si>
    <t>A.S.D. Arco Club Serro</t>
  </si>
  <si>
    <t>A.S.D. ARCIERI DI VENERE</t>
  </si>
  <si>
    <t>A.S.D. ARCO CLUB GELA</t>
  </si>
  <si>
    <t>A.S.D. COMPAGNIA ARCIERI ELIMI</t>
  </si>
  <si>
    <t>A.S.D. ARCIERI DON BOSCO PALERMO</t>
  </si>
  <si>
    <t>A.S.D. POLISPORTIVA OLIMPIA SEZ.TIRO CON L'ARCO</t>
  </si>
  <si>
    <t>ARCIERI DON BOSCO DI PEDARA ASD PGS P.A.BARBAGALLO</t>
  </si>
  <si>
    <t>ASD COMPAGNIA ARCIERI LA ROSA BIANCA</t>
  </si>
  <si>
    <t>POLISPORTIVA BAUPARK A.S.D. SEZ.TIRO CON L'ARCO</t>
  </si>
  <si>
    <t>ARCIERI ATHENA A.S.D.</t>
  </si>
  <si>
    <t>A.S.D. ARCIERI DEI NEBRODI</t>
  </si>
  <si>
    <t>A.S.D. CUSN DI CALTANISSETTA - SEZ. ARCIERI</t>
  </si>
  <si>
    <t>A.S.D. MESSINA ARCHERY TEAM</t>
  </si>
  <si>
    <t>A.S.D. COMPAGNIA ARCIERI DEL CASTELLO DI ENNA</t>
  </si>
  <si>
    <t>A.P.D. SIKELIA - SEZ. TIRO CON L'ARCO</t>
  </si>
  <si>
    <t>A.S.D. ARCIERI DEL BELICE</t>
  </si>
  <si>
    <t>No</t>
  </si>
  <si>
    <t>A.S.D. TIRO A SEGNO E TIRO CON ARCO NOBEL</t>
  </si>
  <si>
    <t>A.S.D. REGALENA ARCHERY</t>
  </si>
  <si>
    <t>CE</t>
  </si>
  <si>
    <t xml:space="preserve">CI </t>
  </si>
  <si>
    <t>CM</t>
  </si>
  <si>
    <t>CR</t>
  </si>
  <si>
    <t>GIU</t>
  </si>
  <si>
    <t>GVCI</t>
  </si>
  <si>
    <t>GP</t>
  </si>
  <si>
    <t>OL</t>
  </si>
  <si>
    <t>WG</t>
  </si>
  <si>
    <t>PG</t>
  </si>
  <si>
    <t>PGA</t>
  </si>
  <si>
    <t>AMM. VOTO</t>
  </si>
  <si>
    <t>TOTALE RIELABORATO
(1)</t>
  </si>
  <si>
    <r>
      <t xml:space="preserve">(1) </t>
    </r>
    <r>
      <rPr>
        <b/>
        <i/>
        <sz val="11"/>
        <color theme="1"/>
        <rFont val="Calibri"/>
        <family val="2"/>
        <scheme val="minor"/>
      </rPr>
      <t xml:space="preserve">Totale rielaborato = </t>
    </r>
    <r>
      <rPr>
        <b/>
        <sz val="11"/>
        <color theme="1"/>
        <rFont val="Calibri"/>
        <family val="2"/>
        <scheme val="minor"/>
      </rPr>
      <t>SENZA DECIMAZIONE E SENZA VOTO BASE 10</t>
    </r>
  </si>
  <si>
    <t>Codice Soc.</t>
  </si>
  <si>
    <t>L8</t>
  </si>
  <si>
    <t>L13</t>
  </si>
  <si>
    <t>quota unitaria L13</t>
  </si>
  <si>
    <t>QUOTA L13</t>
  </si>
  <si>
    <t>QUOTA L8</t>
  </si>
  <si>
    <t xml:space="preserve">TABELLA PUNTI VOTO PER L'ATTRIBUZIONE DELLE QUOTE SPETTANTI 80% DEL CONTRIBUTO REGIONALE </t>
  </si>
  <si>
    <t>DIPENDENTE DA LEGGE REGIONALE 8 E LEGGE REGIONALE 13</t>
  </si>
  <si>
    <t>quota unitaria L8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</si>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</sst>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6" fillId="0" borderId="0" xfId="0" applyNumberFormat="1" applyFont="1" applyAlignment="1">
      <alignment horizontal="center" vertical="center"/>
    </xf>
    <xf numFmtId="2" fontId="0" fillId="0" borderId="0" xfId="0" applyNumberFormat="1"/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 wrapText="1"/>
    </xf>
    <xf numFmtId="4" fontId="20" fillId="0" borderId="0" xfId="0" applyNumberFormat="1" applyFont="1"/>
    <xf numFmtId="0" fontId="0" fillId="0" borderId="11" xfId="0" applyBorder="1"/>
    <xf numFmtId="0" fontId="16" fillId="0" borderId="12" xfId="0" applyFont="1" applyBorder="1"/>
    <xf numFmtId="4" fontId="0" fillId="0" borderId="0" xfId="0" applyNumberFormat="1"/>
    <xf numFmtId="0" fontId="16" fillId="0" borderId="0" xfId="0" applyFont="1"/>
    <xf numFmtId="4" fontId="14" fillId="0" borderId="0" xfId="0" applyNumberFormat="1" applyFont="1"/>
    <xf numFmtId="164" fontId="0" fillId="0" borderId="0" xfId="0" applyNumberFormat="1"/>
    <xf numFmtId="4" fontId="21" fillId="0" borderId="0" xfId="0" applyNumberFormat="1" applyFont="1"/>
    <xf numFmtId="9" fontId="0" fillId="0" borderId="0" xfId="0" applyNumberFormat="1"/>
    <xf numFmtId="0" fontId="16" fillId="0" borderId="0" xfId="0" applyFont="1" applyBorder="1"/>
    <xf numFmtId="0" fontId="0" fillId="0" borderId="0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6120130" cy="934085"/>
    <xdr:pic>
      <xdr:nvPicPr>
        <xdr:cNvPr id="2" name="Immagin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67575" y="0"/>
          <a:ext cx="6120130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3</xdr:row>
          <xdr:rowOff>47625</xdr:rowOff>
        </xdr:from>
        <xdr:to>
          <xdr:col>25</xdr:col>
          <xdr:colOff>600075</xdr:colOff>
          <xdr:row>4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19018%20TABELLA%20VOTI%20SICILIA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19113%20TABELLA%20VOTI%20SICILIA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iAssemblea (13)"/>
    </sheetNames>
    <sheetDataSet>
      <sheetData sheetId="0">
        <row r="197">
          <cell r="I197">
            <v>0.72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iAssemblea (19)"/>
    </sheetNames>
    <sheetDataSet>
      <sheetData sheetId="0">
        <row r="12">
          <cell r="H12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AI53"/>
  <sheetViews>
    <sheetView tabSelected="1" topLeftCell="J2" workbookViewId="0">
      <selection activeCell="A11" sqref="A11:B41"/>
    </sheetView>
  </sheetViews>
  <sheetFormatPr defaultRowHeight="15" x14ac:dyDescent="0.25"/>
  <cols>
    <col min="1" max="1" width="11.28515625" customWidth="1"/>
    <col min="2" max="2" width="58.5703125" customWidth="1"/>
    <col min="3" max="4" width="0" hidden="1" customWidth="1"/>
    <col min="5" max="6" width="5.85546875" customWidth="1"/>
    <col min="8" max="16" width="9.140625" style="6"/>
    <col min="18" max="23" width="0" hidden="1" customWidth="1"/>
    <col min="24" max="24" width="12.42578125" customWidth="1"/>
    <col min="25" max="25" width="2.42578125" customWidth="1"/>
    <col min="26" max="26" width="13.85546875" customWidth="1"/>
    <col min="27" max="27" width="2.85546875" customWidth="1"/>
    <col min="33" max="33" width="12.5703125" customWidth="1"/>
    <col min="34" max="34" width="12.42578125" customWidth="1"/>
  </cols>
  <sheetData>
    <row r="7" spans="1:34" x14ac:dyDescent="0.25">
      <c r="J7" s="6" t="s">
        <v>62</v>
      </c>
    </row>
    <row r="8" spans="1:34" ht="15.75" thickBot="1" x14ac:dyDescent="0.3">
      <c r="J8" s="6" t="s">
        <v>63</v>
      </c>
    </row>
    <row r="9" spans="1:34" ht="46.5" thickTop="1" thickBot="1" x14ac:dyDescent="0.3">
      <c r="A9" t="s">
        <v>56</v>
      </c>
      <c r="B9" t="s">
        <v>0</v>
      </c>
      <c r="C9" t="s">
        <v>1</v>
      </c>
      <c r="D9" t="s">
        <v>2</v>
      </c>
      <c r="E9" s="2" t="s">
        <v>51</v>
      </c>
      <c r="F9" s="2" t="s">
        <v>52</v>
      </c>
      <c r="G9" s="2" t="s">
        <v>3</v>
      </c>
      <c r="H9" s="5" t="s">
        <v>42</v>
      </c>
      <c r="I9" s="5" t="s">
        <v>43</v>
      </c>
      <c r="J9" s="5" t="s">
        <v>44</v>
      </c>
      <c r="K9" s="5" t="s">
        <v>45</v>
      </c>
      <c r="L9" s="5" t="s">
        <v>46</v>
      </c>
      <c r="M9" s="5" t="s">
        <v>47</v>
      </c>
      <c r="N9" s="5" t="s">
        <v>48</v>
      </c>
      <c r="O9" s="5" t="s">
        <v>49</v>
      </c>
      <c r="P9" s="5" t="s">
        <v>50</v>
      </c>
      <c r="Q9" s="7" t="s">
        <v>4</v>
      </c>
      <c r="R9" t="s">
        <v>5</v>
      </c>
      <c r="S9" t="s">
        <v>6</v>
      </c>
      <c r="T9" t="s">
        <v>7</v>
      </c>
      <c r="U9" t="s">
        <v>6</v>
      </c>
      <c r="V9" t="s">
        <v>8</v>
      </c>
      <c r="W9" t="s">
        <v>6</v>
      </c>
      <c r="X9" s="3" t="s">
        <v>53</v>
      </c>
      <c r="Z9" s="8" t="s">
        <v>54</v>
      </c>
      <c r="AG9" t="s">
        <v>60</v>
      </c>
      <c r="AH9" t="s">
        <v>61</v>
      </c>
    </row>
    <row r="10" spans="1:34" ht="15.75" thickTop="1" x14ac:dyDescent="0.25">
      <c r="E10" s="2"/>
      <c r="F10" s="2"/>
      <c r="G10" s="2"/>
      <c r="H10" s="5"/>
      <c r="I10" s="5"/>
      <c r="J10" s="5"/>
      <c r="K10" s="5"/>
      <c r="L10" s="5"/>
      <c r="M10" s="5"/>
      <c r="N10" s="5"/>
      <c r="O10" s="5"/>
      <c r="P10" s="5"/>
    </row>
    <row r="11" spans="1:34" ht="15.75" x14ac:dyDescent="0.25">
      <c r="A11">
        <v>19001</v>
      </c>
      <c r="B11" t="s">
        <v>9</v>
      </c>
      <c r="C11" s="1">
        <v>26299</v>
      </c>
      <c r="D11" s="1">
        <v>45657</v>
      </c>
      <c r="E11">
        <v>49</v>
      </c>
      <c r="F11">
        <v>21</v>
      </c>
      <c r="G11">
        <v>10</v>
      </c>
      <c r="H11" s="6">
        <v>0</v>
      </c>
      <c r="I11" s="6">
        <v>0</v>
      </c>
      <c r="J11" s="6">
        <v>0</v>
      </c>
      <c r="K11" s="6">
        <v>19.03</v>
      </c>
      <c r="L11" s="6">
        <v>0</v>
      </c>
      <c r="M11" s="6">
        <v>48.37</v>
      </c>
      <c r="N11" s="6">
        <v>0</v>
      </c>
      <c r="O11" s="6">
        <v>0</v>
      </c>
      <c r="P11" s="6">
        <v>0</v>
      </c>
      <c r="Q11">
        <v>16.739999999999998</v>
      </c>
      <c r="R11">
        <v>12</v>
      </c>
      <c r="S11">
        <v>11.718</v>
      </c>
      <c r="T11">
        <v>3</v>
      </c>
      <c r="U11">
        <v>3.3479999999999999</v>
      </c>
      <c r="V11">
        <v>2</v>
      </c>
      <c r="W11">
        <v>1.6739999999999999</v>
      </c>
      <c r="X11" s="4" t="s">
        <v>10</v>
      </c>
      <c r="Z11" s="9">
        <f>SUM(Q11 - 10)*10</f>
        <v>67.399999999999977</v>
      </c>
      <c r="AB11" s="6">
        <f>SUM(H11:P11)</f>
        <v>67.400000000000006</v>
      </c>
      <c r="AE11" s="12">
        <f>+Z11-AD11</f>
        <v>67.399999999999977</v>
      </c>
      <c r="AH11" s="15">
        <f>+AC53*AE11</f>
        <v>3519.6031468108272</v>
      </c>
    </row>
    <row r="12" spans="1:34" ht="15.75" x14ac:dyDescent="0.25">
      <c r="A12">
        <v>19005</v>
      </c>
      <c r="B12" t="s">
        <v>11</v>
      </c>
      <c r="C12" s="1">
        <v>30442</v>
      </c>
      <c r="D12" s="1">
        <v>45657</v>
      </c>
      <c r="E12">
        <v>24</v>
      </c>
      <c r="F12">
        <v>14</v>
      </c>
      <c r="G12">
        <v>10</v>
      </c>
      <c r="H12" s="6">
        <v>0</v>
      </c>
      <c r="I12" s="6">
        <v>0</v>
      </c>
      <c r="J12" s="6">
        <v>0</v>
      </c>
      <c r="K12" s="6">
        <v>7.23</v>
      </c>
      <c r="L12" s="6">
        <v>0</v>
      </c>
      <c r="M12" s="6">
        <v>20.65</v>
      </c>
      <c r="N12" s="6">
        <v>0</v>
      </c>
      <c r="O12" s="6">
        <v>0</v>
      </c>
      <c r="P12" s="6">
        <v>0</v>
      </c>
      <c r="Q12">
        <v>12.788</v>
      </c>
      <c r="R12">
        <v>9</v>
      </c>
      <c r="S12">
        <v>8.9510000000000005</v>
      </c>
      <c r="T12">
        <v>3</v>
      </c>
      <c r="U12">
        <v>2.5579999999999998</v>
      </c>
      <c r="V12">
        <v>1</v>
      </c>
      <c r="W12">
        <v>1.2789999999999999</v>
      </c>
      <c r="X12" s="4" t="s">
        <v>10</v>
      </c>
      <c r="Z12" s="9">
        <f t="shared" ref="Z12:Z41" si="0">SUM(Q12 - 10)*10</f>
        <v>27.880000000000003</v>
      </c>
      <c r="AB12" s="6">
        <f t="shared" ref="AB12:AB41" si="1">SUM(H12:P12)</f>
        <v>27.88</v>
      </c>
      <c r="AE12" s="12">
        <f t="shared" ref="AE12:AE41" si="2">+Z12-AD12</f>
        <v>27.880000000000003</v>
      </c>
      <c r="AH12" s="15">
        <f>+AC53*AE12</f>
        <v>1455.8833194819867</v>
      </c>
    </row>
    <row r="13" spans="1:34" ht="15.75" x14ac:dyDescent="0.25">
      <c r="A13">
        <v>19006</v>
      </c>
      <c r="B13" t="s">
        <v>12</v>
      </c>
      <c r="C13" s="1">
        <v>31178</v>
      </c>
      <c r="D13" s="1">
        <v>45657</v>
      </c>
      <c r="E13">
        <v>30</v>
      </c>
      <c r="F13">
        <v>5</v>
      </c>
      <c r="G13">
        <v>10</v>
      </c>
      <c r="H13" s="6">
        <v>0</v>
      </c>
      <c r="I13" s="6">
        <v>0</v>
      </c>
      <c r="J13" s="6">
        <v>0</v>
      </c>
      <c r="K13" s="6">
        <v>1.92</v>
      </c>
      <c r="L13" s="6">
        <v>0</v>
      </c>
      <c r="M13" s="6">
        <v>7.61</v>
      </c>
      <c r="N13" s="6">
        <v>0</v>
      </c>
      <c r="O13" s="6">
        <v>0</v>
      </c>
      <c r="P13" s="6">
        <v>0</v>
      </c>
      <c r="Q13">
        <v>10.952999999999999</v>
      </c>
      <c r="R13">
        <v>8</v>
      </c>
      <c r="S13">
        <v>7.6669999999999998</v>
      </c>
      <c r="T13">
        <v>2</v>
      </c>
      <c r="U13">
        <v>2.1909999999999998</v>
      </c>
      <c r="V13">
        <v>1</v>
      </c>
      <c r="W13">
        <v>1.095</v>
      </c>
      <c r="X13" s="4" t="s">
        <v>10</v>
      </c>
      <c r="Z13" s="9">
        <f t="shared" si="0"/>
        <v>9.529999999999994</v>
      </c>
      <c r="AB13" s="6">
        <f t="shared" si="1"/>
        <v>9.5300000000000011</v>
      </c>
      <c r="AE13" s="12">
        <f t="shared" si="2"/>
        <v>9.529999999999994</v>
      </c>
      <c r="AH13" s="15">
        <f>+AC53*AE13</f>
        <v>497.65308589179784</v>
      </c>
    </row>
    <row r="14" spans="1:34" ht="15.75" x14ac:dyDescent="0.25">
      <c r="A14">
        <v>19012</v>
      </c>
      <c r="B14" t="s">
        <v>13</v>
      </c>
      <c r="C14" s="1">
        <v>30659</v>
      </c>
      <c r="D14" s="1">
        <v>45657</v>
      </c>
      <c r="E14">
        <v>31</v>
      </c>
      <c r="F14">
        <v>18</v>
      </c>
      <c r="G14">
        <v>10</v>
      </c>
      <c r="H14" s="6">
        <v>0</v>
      </c>
      <c r="I14" s="6">
        <v>0</v>
      </c>
      <c r="J14" s="6">
        <v>0</v>
      </c>
      <c r="K14" s="6">
        <v>9.84</v>
      </c>
      <c r="L14" s="6">
        <v>0</v>
      </c>
      <c r="M14" s="6">
        <v>21.68</v>
      </c>
      <c r="N14" s="6">
        <v>0</v>
      </c>
      <c r="O14" s="6">
        <v>0</v>
      </c>
      <c r="P14" s="6">
        <v>0</v>
      </c>
      <c r="Q14">
        <v>13.151999999999999</v>
      </c>
      <c r="R14">
        <v>9</v>
      </c>
      <c r="S14">
        <v>9.2070000000000007</v>
      </c>
      <c r="T14">
        <v>3</v>
      </c>
      <c r="U14">
        <v>2.63</v>
      </c>
      <c r="V14">
        <v>1</v>
      </c>
      <c r="W14">
        <v>1.3149999999999999</v>
      </c>
      <c r="X14" s="4" t="s">
        <v>10</v>
      </c>
      <c r="Z14" s="9">
        <f t="shared" si="0"/>
        <v>31.519999999999992</v>
      </c>
      <c r="AB14" s="6">
        <f t="shared" si="1"/>
        <v>31.52</v>
      </c>
      <c r="AE14" s="12">
        <f t="shared" si="2"/>
        <v>31.519999999999992</v>
      </c>
      <c r="AH14" s="15">
        <f>+AC53*AE14</f>
        <v>1645.9627772622741</v>
      </c>
    </row>
    <row r="15" spans="1:34" ht="15.75" x14ac:dyDescent="0.25">
      <c r="A15">
        <v>19017</v>
      </c>
      <c r="B15" t="s">
        <v>14</v>
      </c>
      <c r="C15" s="1">
        <v>30881</v>
      </c>
      <c r="D15" s="1">
        <v>45657</v>
      </c>
      <c r="E15">
        <v>31</v>
      </c>
      <c r="F15">
        <v>9</v>
      </c>
      <c r="G15">
        <v>10</v>
      </c>
      <c r="H15" s="6">
        <v>0</v>
      </c>
      <c r="I15" s="6">
        <v>0</v>
      </c>
      <c r="J15" s="6">
        <v>0</v>
      </c>
      <c r="K15" s="6">
        <v>1.86</v>
      </c>
      <c r="L15" s="6">
        <v>0</v>
      </c>
      <c r="M15" s="6">
        <v>9.0399999999999991</v>
      </c>
      <c r="N15" s="6">
        <v>0</v>
      </c>
      <c r="O15" s="6">
        <v>0</v>
      </c>
      <c r="P15" s="6">
        <v>0</v>
      </c>
      <c r="Q15">
        <v>11.09</v>
      </c>
      <c r="R15">
        <v>8</v>
      </c>
      <c r="S15">
        <v>7.7629999999999999</v>
      </c>
      <c r="T15">
        <v>2</v>
      </c>
      <c r="U15">
        <v>2.218</v>
      </c>
      <c r="V15">
        <v>1</v>
      </c>
      <c r="W15">
        <v>1.109</v>
      </c>
      <c r="X15" s="4" t="s">
        <v>10</v>
      </c>
      <c r="Z15" s="9">
        <f t="shared" si="0"/>
        <v>10.899999999999999</v>
      </c>
      <c r="AB15" s="6">
        <f t="shared" si="1"/>
        <v>10.899999999999999</v>
      </c>
      <c r="AE15" s="12">
        <f t="shared" si="2"/>
        <v>10.899999999999999</v>
      </c>
      <c r="AH15" s="15">
        <f>+AC53*AE15</f>
        <v>569.19398071569765</v>
      </c>
    </row>
    <row r="16" spans="1:34" ht="15.75" x14ac:dyDescent="0.25">
      <c r="A16">
        <v>19018</v>
      </c>
      <c r="B16" t="s">
        <v>15</v>
      </c>
      <c r="C16" s="1">
        <v>29868</v>
      </c>
      <c r="D16" s="1">
        <v>45657</v>
      </c>
      <c r="E16">
        <v>47</v>
      </c>
      <c r="F16">
        <v>18</v>
      </c>
      <c r="G16">
        <v>10</v>
      </c>
      <c r="H16" s="6">
        <v>0</v>
      </c>
      <c r="I16" s="6">
        <v>0</v>
      </c>
      <c r="J16" s="6">
        <v>0</v>
      </c>
      <c r="K16" s="6">
        <v>15.81</v>
      </c>
      <c r="L16" s="6">
        <v>0</v>
      </c>
      <c r="M16" s="6">
        <v>48.75</v>
      </c>
      <c r="N16" s="6">
        <v>0</v>
      </c>
      <c r="O16" s="6">
        <v>0</v>
      </c>
      <c r="P16" s="6">
        <v>0</v>
      </c>
      <c r="Q16">
        <v>16.456</v>
      </c>
      <c r="R16">
        <v>12</v>
      </c>
      <c r="S16">
        <v>11.519</v>
      </c>
      <c r="T16">
        <v>3</v>
      </c>
      <c r="U16">
        <v>3.2909999999999999</v>
      </c>
      <c r="V16">
        <v>2</v>
      </c>
      <c r="W16">
        <v>1.6459999999999999</v>
      </c>
      <c r="X16" s="4" t="s">
        <v>10</v>
      </c>
      <c r="Z16" s="9">
        <f t="shared" si="0"/>
        <v>64.56</v>
      </c>
      <c r="AB16" s="6">
        <f t="shared" si="1"/>
        <v>64.56</v>
      </c>
      <c r="AD16" s="13">
        <f>+'[1]PuntiAssemblea (13)'!$I$197</f>
        <v>0.72</v>
      </c>
      <c r="AE16" s="12">
        <f t="shared" si="2"/>
        <v>63.84</v>
      </c>
      <c r="AG16" s="15">
        <f>+AD16*AC51</f>
        <v>541.95107913669062</v>
      </c>
      <c r="AH16" s="15">
        <f>+AC53*AE16</f>
        <v>3333.7012595312062</v>
      </c>
    </row>
    <row r="17" spans="1:34" ht="15.75" x14ac:dyDescent="0.25">
      <c r="A17">
        <v>19041</v>
      </c>
      <c r="B17" t="s">
        <v>16</v>
      </c>
      <c r="C17" s="1">
        <v>32263</v>
      </c>
      <c r="D17" s="1">
        <v>45657</v>
      </c>
      <c r="E17">
        <v>64</v>
      </c>
      <c r="F17">
        <v>60</v>
      </c>
      <c r="G17">
        <v>10</v>
      </c>
      <c r="H17" s="6">
        <v>1.65</v>
      </c>
      <c r="I17" s="6">
        <v>0</v>
      </c>
      <c r="J17" s="6">
        <v>1.75</v>
      </c>
      <c r="K17" s="6">
        <v>33.78</v>
      </c>
      <c r="L17" s="6">
        <v>0</v>
      </c>
      <c r="M17" s="6">
        <v>107.91</v>
      </c>
      <c r="N17" s="6">
        <v>0</v>
      </c>
      <c r="O17" s="6">
        <v>0</v>
      </c>
      <c r="P17" s="6">
        <v>0</v>
      </c>
      <c r="Q17">
        <v>24.509</v>
      </c>
      <c r="R17">
        <v>17</v>
      </c>
      <c r="S17">
        <v>17.155999999999999</v>
      </c>
      <c r="T17">
        <v>5</v>
      </c>
      <c r="U17">
        <v>4.9020000000000001</v>
      </c>
      <c r="V17">
        <v>2</v>
      </c>
      <c r="W17">
        <v>2.4510000000000001</v>
      </c>
      <c r="X17" s="4" t="s">
        <v>10</v>
      </c>
      <c r="Z17" s="9">
        <f t="shared" si="0"/>
        <v>145.09</v>
      </c>
      <c r="AB17" s="6">
        <f t="shared" si="1"/>
        <v>145.09</v>
      </c>
      <c r="AD17" s="13">
        <v>14.56</v>
      </c>
      <c r="AE17" s="12">
        <f t="shared" si="2"/>
        <v>130.53</v>
      </c>
      <c r="AG17" s="15">
        <f>+AD17*AC51</f>
        <v>10959.455155875301</v>
      </c>
      <c r="AH17" s="15">
        <f>+AC53*AE17</f>
        <v>6816.2284681486262</v>
      </c>
    </row>
    <row r="18" spans="1:34" ht="15.75" x14ac:dyDescent="0.25">
      <c r="A18">
        <v>19061</v>
      </c>
      <c r="B18" t="s">
        <v>17</v>
      </c>
      <c r="C18" s="1">
        <v>33489</v>
      </c>
      <c r="D18" s="1">
        <v>45657</v>
      </c>
      <c r="E18">
        <v>38</v>
      </c>
      <c r="F18">
        <v>11</v>
      </c>
      <c r="G18">
        <v>10</v>
      </c>
      <c r="H18" s="6">
        <v>0</v>
      </c>
      <c r="I18" s="6">
        <v>0</v>
      </c>
      <c r="J18" s="6">
        <v>1.7</v>
      </c>
      <c r="K18" s="6">
        <v>1</v>
      </c>
      <c r="L18" s="6">
        <v>5.88</v>
      </c>
      <c r="M18" s="6">
        <v>15.43</v>
      </c>
      <c r="N18" s="6">
        <v>0</v>
      </c>
      <c r="O18" s="6">
        <v>0</v>
      </c>
      <c r="P18" s="6">
        <v>0</v>
      </c>
      <c r="Q18">
        <v>12.401</v>
      </c>
      <c r="R18">
        <v>9</v>
      </c>
      <c r="S18">
        <v>8.6809999999999992</v>
      </c>
      <c r="T18">
        <v>2</v>
      </c>
      <c r="U18">
        <v>2.48</v>
      </c>
      <c r="V18">
        <v>1</v>
      </c>
      <c r="W18">
        <v>1.24</v>
      </c>
      <c r="X18" s="4" t="s">
        <v>10</v>
      </c>
      <c r="Z18" s="9">
        <f t="shared" si="0"/>
        <v>24.009999999999998</v>
      </c>
      <c r="AB18" s="6">
        <f t="shared" si="1"/>
        <v>24.009999999999998</v>
      </c>
      <c r="AD18" s="13">
        <v>0</v>
      </c>
      <c r="AE18" s="12">
        <f t="shared" si="2"/>
        <v>24.009999999999998</v>
      </c>
      <c r="AH18" s="15">
        <f>+AC53*AE18</f>
        <v>1253.7933465122846</v>
      </c>
    </row>
    <row r="19" spans="1:34" ht="15.75" x14ac:dyDescent="0.25">
      <c r="A19">
        <v>19064</v>
      </c>
      <c r="B19" t="s">
        <v>18</v>
      </c>
      <c r="C19" s="1">
        <v>33629</v>
      </c>
      <c r="D19" s="1">
        <v>45657</v>
      </c>
      <c r="E19">
        <v>22</v>
      </c>
      <c r="F19">
        <v>12</v>
      </c>
      <c r="G19">
        <v>10</v>
      </c>
      <c r="H19" s="6">
        <v>0</v>
      </c>
      <c r="I19" s="6">
        <v>0</v>
      </c>
      <c r="J19" s="6">
        <v>0</v>
      </c>
      <c r="K19" s="6">
        <v>6.9</v>
      </c>
      <c r="L19" s="6">
        <v>0</v>
      </c>
      <c r="M19" s="6">
        <v>19.52</v>
      </c>
      <c r="N19" s="6">
        <v>0</v>
      </c>
      <c r="O19" s="6">
        <v>0</v>
      </c>
      <c r="P19" s="6">
        <v>0</v>
      </c>
      <c r="Q19">
        <v>12.641999999999999</v>
      </c>
      <c r="R19">
        <v>9</v>
      </c>
      <c r="S19">
        <v>8.85</v>
      </c>
      <c r="T19">
        <v>3</v>
      </c>
      <c r="U19">
        <v>2.528</v>
      </c>
      <c r="V19">
        <v>1</v>
      </c>
      <c r="W19">
        <v>1.264</v>
      </c>
      <c r="X19" s="4" t="s">
        <v>10</v>
      </c>
      <c r="Z19" s="9">
        <f t="shared" si="0"/>
        <v>26.419999999999995</v>
      </c>
      <c r="AB19" s="6">
        <f t="shared" si="1"/>
        <v>26.42</v>
      </c>
      <c r="AE19" s="12">
        <f t="shared" si="2"/>
        <v>26.419999999999995</v>
      </c>
      <c r="AH19" s="15">
        <f>+AC53*AE19</f>
        <v>1379.6426578448377</v>
      </c>
    </row>
    <row r="20" spans="1:34" ht="15.75" x14ac:dyDescent="0.25">
      <c r="A20">
        <v>19083</v>
      </c>
      <c r="B20" t="s">
        <v>19</v>
      </c>
      <c r="C20" s="1">
        <v>35431</v>
      </c>
      <c r="D20" s="1">
        <v>45657</v>
      </c>
      <c r="E20">
        <v>33</v>
      </c>
      <c r="F20">
        <v>15</v>
      </c>
      <c r="G20">
        <v>10</v>
      </c>
      <c r="H20" s="6">
        <v>0</v>
      </c>
      <c r="I20" s="6">
        <v>0</v>
      </c>
      <c r="J20" s="6">
        <v>0</v>
      </c>
      <c r="K20" s="6">
        <v>3.8</v>
      </c>
      <c r="L20" s="6">
        <v>0</v>
      </c>
      <c r="M20" s="6">
        <v>24.54</v>
      </c>
      <c r="N20" s="6">
        <v>0</v>
      </c>
      <c r="O20" s="6">
        <v>0</v>
      </c>
      <c r="P20" s="6">
        <v>0</v>
      </c>
      <c r="Q20">
        <v>12.834</v>
      </c>
      <c r="R20">
        <v>9</v>
      </c>
      <c r="S20">
        <v>8.984</v>
      </c>
      <c r="T20">
        <v>3</v>
      </c>
      <c r="U20">
        <v>2.5670000000000002</v>
      </c>
      <c r="V20">
        <v>1</v>
      </c>
      <c r="W20">
        <v>1.2829999999999999</v>
      </c>
      <c r="X20" s="4" t="s">
        <v>10</v>
      </c>
      <c r="Z20" s="9">
        <f t="shared" si="0"/>
        <v>28.339999999999996</v>
      </c>
      <c r="AB20" s="6">
        <f t="shared" si="1"/>
        <v>28.34</v>
      </c>
      <c r="AE20" s="12">
        <f t="shared" si="2"/>
        <v>28.339999999999996</v>
      </c>
      <c r="AH20" s="15">
        <f>+AC53*AE20</f>
        <v>1479.9043498608139</v>
      </c>
    </row>
    <row r="21" spans="1:34" ht="15.75" x14ac:dyDescent="0.25">
      <c r="A21">
        <v>19084</v>
      </c>
      <c r="B21" t="s">
        <v>20</v>
      </c>
      <c r="C21" s="1">
        <v>35431</v>
      </c>
      <c r="D21" s="1">
        <v>45657</v>
      </c>
      <c r="E21">
        <v>32</v>
      </c>
      <c r="F21">
        <v>8</v>
      </c>
      <c r="G21">
        <v>10</v>
      </c>
      <c r="H21" s="6">
        <v>0</v>
      </c>
      <c r="I21" s="6">
        <v>0</v>
      </c>
      <c r="J21" s="6">
        <v>0</v>
      </c>
      <c r="K21" s="6">
        <v>5.85</v>
      </c>
      <c r="L21" s="6">
        <v>0</v>
      </c>
      <c r="M21" s="6">
        <v>14.69</v>
      </c>
      <c r="N21" s="6">
        <v>0</v>
      </c>
      <c r="O21" s="6">
        <v>0</v>
      </c>
      <c r="P21" s="6">
        <v>0</v>
      </c>
      <c r="Q21">
        <v>12.054</v>
      </c>
      <c r="R21">
        <v>8</v>
      </c>
      <c r="S21">
        <v>8.4380000000000006</v>
      </c>
      <c r="T21">
        <v>2</v>
      </c>
      <c r="U21">
        <v>2.411</v>
      </c>
      <c r="V21">
        <v>1</v>
      </c>
      <c r="W21">
        <v>1.2050000000000001</v>
      </c>
      <c r="X21" s="4" t="s">
        <v>10</v>
      </c>
      <c r="Z21" s="9">
        <f t="shared" si="0"/>
        <v>20.540000000000003</v>
      </c>
      <c r="AB21" s="6">
        <f t="shared" si="1"/>
        <v>20.54</v>
      </c>
      <c r="AE21" s="12">
        <f t="shared" si="2"/>
        <v>20.540000000000003</v>
      </c>
      <c r="AH21" s="15">
        <f>+AC53*AE21</f>
        <v>1072.5912260459113</v>
      </c>
    </row>
    <row r="22" spans="1:34" ht="15.75" x14ac:dyDescent="0.25">
      <c r="A22">
        <v>19098</v>
      </c>
      <c r="B22" t="s">
        <v>21</v>
      </c>
      <c r="C22" s="1">
        <v>37539</v>
      </c>
      <c r="D22" s="1">
        <v>45657</v>
      </c>
      <c r="E22">
        <v>21</v>
      </c>
      <c r="F22">
        <v>12</v>
      </c>
      <c r="G22">
        <v>10</v>
      </c>
      <c r="H22" s="6">
        <v>0</v>
      </c>
      <c r="I22" s="6">
        <v>0</v>
      </c>
      <c r="J22" s="6">
        <v>0</v>
      </c>
      <c r="K22" s="6">
        <v>6.52</v>
      </c>
      <c r="L22" s="6">
        <v>0</v>
      </c>
      <c r="M22" s="6">
        <v>16.7</v>
      </c>
      <c r="N22" s="6">
        <v>0</v>
      </c>
      <c r="O22" s="6">
        <v>0</v>
      </c>
      <c r="P22" s="6">
        <v>0</v>
      </c>
      <c r="Q22">
        <v>12.321999999999999</v>
      </c>
      <c r="R22">
        <v>9</v>
      </c>
      <c r="S22">
        <v>8.6259999999999994</v>
      </c>
      <c r="T22">
        <v>2</v>
      </c>
      <c r="U22">
        <v>2.464</v>
      </c>
      <c r="V22">
        <v>1</v>
      </c>
      <c r="W22">
        <v>1.232</v>
      </c>
      <c r="X22" s="4" t="s">
        <v>10</v>
      </c>
      <c r="Z22" s="9">
        <f t="shared" si="0"/>
        <v>23.219999999999992</v>
      </c>
      <c r="AB22" s="6">
        <f t="shared" si="1"/>
        <v>23.22</v>
      </c>
      <c r="AE22" s="12">
        <f t="shared" si="2"/>
        <v>23.219999999999992</v>
      </c>
      <c r="AH22" s="15">
        <f>+AC53*AE22</f>
        <v>1212.5398378182108</v>
      </c>
    </row>
    <row r="23" spans="1:34" ht="15.75" x14ac:dyDescent="0.25">
      <c r="A23">
        <v>19102</v>
      </c>
      <c r="B23" t="s">
        <v>22</v>
      </c>
      <c r="C23" s="1">
        <v>38668</v>
      </c>
      <c r="D23" s="1">
        <v>45657</v>
      </c>
      <c r="E23">
        <v>57</v>
      </c>
      <c r="F23">
        <v>23</v>
      </c>
      <c r="G23">
        <v>10</v>
      </c>
      <c r="H23" s="6">
        <v>0</v>
      </c>
      <c r="I23" s="6">
        <v>0</v>
      </c>
      <c r="J23" s="6">
        <v>0</v>
      </c>
      <c r="K23" s="6">
        <v>25.19</v>
      </c>
      <c r="L23" s="6">
        <v>4.05</v>
      </c>
      <c r="M23" s="6">
        <v>75.45</v>
      </c>
      <c r="N23" s="6">
        <v>0</v>
      </c>
      <c r="O23" s="6">
        <v>0</v>
      </c>
      <c r="P23" s="6">
        <v>0</v>
      </c>
      <c r="Q23">
        <v>20.469000000000001</v>
      </c>
      <c r="R23">
        <v>14</v>
      </c>
      <c r="S23">
        <v>14.327999999999999</v>
      </c>
      <c r="T23">
        <v>4</v>
      </c>
      <c r="U23">
        <v>4.0940000000000003</v>
      </c>
      <c r="V23">
        <v>2</v>
      </c>
      <c r="W23">
        <v>2.0470000000000002</v>
      </c>
      <c r="X23" s="4" t="s">
        <v>10</v>
      </c>
      <c r="Z23" s="9">
        <f t="shared" si="0"/>
        <v>104.69000000000001</v>
      </c>
      <c r="AB23" s="6">
        <f t="shared" si="1"/>
        <v>104.69</v>
      </c>
      <c r="AE23" s="12">
        <f t="shared" si="2"/>
        <v>104.69000000000001</v>
      </c>
      <c r="AH23" s="15">
        <f>+AC53*AE23</f>
        <v>5466.8731964336148</v>
      </c>
    </row>
    <row r="24" spans="1:34" ht="15.75" x14ac:dyDescent="0.25">
      <c r="A24">
        <v>19106</v>
      </c>
      <c r="B24" t="s">
        <v>23</v>
      </c>
      <c r="C24" s="1">
        <v>39641</v>
      </c>
      <c r="D24" s="1">
        <v>45657</v>
      </c>
      <c r="E24">
        <v>44</v>
      </c>
      <c r="F24">
        <v>21</v>
      </c>
      <c r="G24">
        <v>10</v>
      </c>
      <c r="H24" s="6">
        <v>0</v>
      </c>
      <c r="I24" s="6">
        <v>0</v>
      </c>
      <c r="J24" s="6">
        <v>0</v>
      </c>
      <c r="K24" s="6">
        <v>9.75</v>
      </c>
      <c r="L24" s="6">
        <v>0</v>
      </c>
      <c r="M24" s="6">
        <v>47.11</v>
      </c>
      <c r="N24" s="6">
        <v>0</v>
      </c>
      <c r="O24" s="6">
        <v>0</v>
      </c>
      <c r="P24" s="6">
        <v>0</v>
      </c>
      <c r="Q24">
        <v>15.686</v>
      </c>
      <c r="R24">
        <v>11</v>
      </c>
      <c r="S24">
        <v>10.98</v>
      </c>
      <c r="T24">
        <v>3</v>
      </c>
      <c r="U24">
        <v>3.137</v>
      </c>
      <c r="V24">
        <v>2</v>
      </c>
      <c r="W24">
        <v>1.569</v>
      </c>
      <c r="X24" s="4" t="s">
        <v>10</v>
      </c>
      <c r="Z24" s="9">
        <f t="shared" si="0"/>
        <v>56.86</v>
      </c>
      <c r="AB24" s="6">
        <f t="shared" si="1"/>
        <v>56.86</v>
      </c>
      <c r="AE24" s="12">
        <f t="shared" si="2"/>
        <v>56.86</v>
      </c>
      <c r="AH24" s="15">
        <f>+AC53*AE24</f>
        <v>2969.2082333481262</v>
      </c>
    </row>
    <row r="25" spans="1:34" ht="15.75" x14ac:dyDescent="0.25">
      <c r="A25">
        <v>19111</v>
      </c>
      <c r="B25" t="s">
        <v>24</v>
      </c>
      <c r="C25" s="1">
        <v>40909</v>
      </c>
      <c r="D25" s="1">
        <v>45657</v>
      </c>
      <c r="E25">
        <v>37</v>
      </c>
      <c r="F25">
        <v>21</v>
      </c>
      <c r="G25">
        <v>10</v>
      </c>
      <c r="H25" s="6">
        <v>0</v>
      </c>
      <c r="I25" s="6">
        <v>0</v>
      </c>
      <c r="J25" s="6">
        <v>0</v>
      </c>
      <c r="K25" s="6">
        <v>9.8000000000000007</v>
      </c>
      <c r="L25" s="6">
        <v>0</v>
      </c>
      <c r="M25" s="6">
        <v>45.19</v>
      </c>
      <c r="N25" s="6">
        <v>0</v>
      </c>
      <c r="O25" s="6">
        <v>0</v>
      </c>
      <c r="P25" s="6">
        <v>0</v>
      </c>
      <c r="Q25">
        <v>15.499000000000001</v>
      </c>
      <c r="R25">
        <v>11</v>
      </c>
      <c r="S25">
        <v>10.849</v>
      </c>
      <c r="T25">
        <v>3</v>
      </c>
      <c r="U25">
        <v>3.1</v>
      </c>
      <c r="V25">
        <v>2</v>
      </c>
      <c r="W25">
        <v>1.55</v>
      </c>
      <c r="X25" s="4" t="s">
        <v>10</v>
      </c>
      <c r="Z25" s="9">
        <f t="shared" si="0"/>
        <v>54.990000000000009</v>
      </c>
      <c r="AB25" s="6">
        <f t="shared" si="1"/>
        <v>54.989999999999995</v>
      </c>
      <c r="AE25" s="12">
        <f t="shared" si="2"/>
        <v>54.990000000000009</v>
      </c>
      <c r="AH25" s="15">
        <f>+AC53*AE25</f>
        <v>2871.5575228950665</v>
      </c>
    </row>
    <row r="26" spans="1:34" ht="15.75" x14ac:dyDescent="0.25">
      <c r="A26">
        <v>19113</v>
      </c>
      <c r="B26" t="s">
        <v>25</v>
      </c>
      <c r="C26" s="1">
        <v>41275</v>
      </c>
      <c r="D26" s="1">
        <v>45657</v>
      </c>
      <c r="E26">
        <v>10</v>
      </c>
      <c r="F26">
        <v>5</v>
      </c>
      <c r="G26">
        <v>10</v>
      </c>
      <c r="H26" s="6">
        <v>0</v>
      </c>
      <c r="I26" s="6">
        <v>0</v>
      </c>
      <c r="J26" s="6">
        <v>0</v>
      </c>
      <c r="K26" s="6">
        <v>0.28000000000000003</v>
      </c>
      <c r="L26" s="6">
        <v>0</v>
      </c>
      <c r="M26" s="6">
        <v>2.65</v>
      </c>
      <c r="N26" s="6">
        <v>0</v>
      </c>
      <c r="O26" s="6">
        <v>0</v>
      </c>
      <c r="P26" s="6">
        <v>0</v>
      </c>
      <c r="Q26">
        <v>10.292999999999999</v>
      </c>
      <c r="R26">
        <v>7</v>
      </c>
      <c r="S26">
        <v>7.2050000000000001</v>
      </c>
      <c r="T26">
        <v>2</v>
      </c>
      <c r="U26">
        <v>2.0590000000000002</v>
      </c>
      <c r="V26">
        <v>1</v>
      </c>
      <c r="W26">
        <v>1.0289999999999999</v>
      </c>
      <c r="X26" s="4" t="s">
        <v>10</v>
      </c>
      <c r="Z26" s="9">
        <f t="shared" si="0"/>
        <v>2.9299999999999926</v>
      </c>
      <c r="AB26" s="6">
        <f t="shared" si="1"/>
        <v>2.9299999999999997</v>
      </c>
      <c r="AD26" s="13">
        <f>+'[2]PuntiAssemblea (19)'!$H$12</f>
        <v>1.4</v>
      </c>
      <c r="AE26" s="12">
        <f t="shared" si="2"/>
        <v>1.5299999999999927</v>
      </c>
      <c r="AG26" s="15">
        <f>+AD26*AC51</f>
        <v>1053.7937649880096</v>
      </c>
      <c r="AH26" s="15">
        <f>+AC53*AE26</f>
        <v>79.896035825230584</v>
      </c>
    </row>
    <row r="27" spans="1:34" ht="15.75" x14ac:dyDescent="0.25">
      <c r="A27">
        <v>19116</v>
      </c>
      <c r="B27" t="s">
        <v>26</v>
      </c>
      <c r="C27" s="1">
        <v>41640</v>
      </c>
      <c r="D27" s="1">
        <v>45657</v>
      </c>
      <c r="E27">
        <v>29</v>
      </c>
      <c r="F27">
        <v>23</v>
      </c>
      <c r="G27">
        <v>10</v>
      </c>
      <c r="H27" s="6">
        <v>0</v>
      </c>
      <c r="I27" s="6">
        <v>0</v>
      </c>
      <c r="J27" s="6">
        <v>0</v>
      </c>
      <c r="K27" s="6">
        <v>10.27</v>
      </c>
      <c r="L27" s="6">
        <v>0</v>
      </c>
      <c r="M27" s="6">
        <v>43.49</v>
      </c>
      <c r="N27" s="6">
        <v>0</v>
      </c>
      <c r="O27" s="6">
        <v>0</v>
      </c>
      <c r="P27" s="6">
        <v>0</v>
      </c>
      <c r="Q27">
        <v>15.375999999999999</v>
      </c>
      <c r="R27">
        <v>11</v>
      </c>
      <c r="S27">
        <v>10.763</v>
      </c>
      <c r="T27">
        <v>3</v>
      </c>
      <c r="U27">
        <v>3.0750000000000002</v>
      </c>
      <c r="V27">
        <v>2</v>
      </c>
      <c r="W27">
        <v>1.538</v>
      </c>
      <c r="X27" s="4" t="s">
        <v>10</v>
      </c>
      <c r="Z27" s="9">
        <f t="shared" si="0"/>
        <v>53.759999999999991</v>
      </c>
      <c r="AB27" s="6">
        <f t="shared" si="1"/>
        <v>53.760000000000005</v>
      </c>
      <c r="AE27" s="12">
        <f t="shared" si="2"/>
        <v>53.759999999999991</v>
      </c>
      <c r="AH27" s="15">
        <f>+AC53*AE27</f>
        <v>2807.3273764473311</v>
      </c>
    </row>
    <row r="28" spans="1:34" ht="15.75" x14ac:dyDescent="0.25">
      <c r="A28">
        <v>19120</v>
      </c>
      <c r="B28" t="s">
        <v>27</v>
      </c>
      <c r="C28" s="1">
        <v>42014</v>
      </c>
      <c r="D28" s="1">
        <v>45657</v>
      </c>
      <c r="E28">
        <v>19</v>
      </c>
      <c r="F28">
        <v>6</v>
      </c>
      <c r="G28">
        <v>10</v>
      </c>
      <c r="H28" s="6">
        <v>0</v>
      </c>
      <c r="I28" s="6">
        <v>0</v>
      </c>
      <c r="J28" s="6">
        <v>0</v>
      </c>
      <c r="K28" s="6">
        <v>1.3</v>
      </c>
      <c r="L28" s="6">
        <v>0</v>
      </c>
      <c r="M28" s="6">
        <v>3.31</v>
      </c>
      <c r="N28" s="6">
        <v>0</v>
      </c>
      <c r="O28" s="6">
        <v>0</v>
      </c>
      <c r="P28" s="6">
        <v>0</v>
      </c>
      <c r="Q28">
        <v>10.461</v>
      </c>
      <c r="R28">
        <v>7</v>
      </c>
      <c r="S28">
        <v>7.3230000000000004</v>
      </c>
      <c r="T28">
        <v>2</v>
      </c>
      <c r="U28">
        <v>2.0920000000000001</v>
      </c>
      <c r="V28">
        <v>1</v>
      </c>
      <c r="W28">
        <v>1.046</v>
      </c>
      <c r="X28" s="4" t="s">
        <v>10</v>
      </c>
      <c r="Z28" s="9">
        <f t="shared" si="0"/>
        <v>4.610000000000003</v>
      </c>
      <c r="AB28" s="6">
        <f t="shared" si="1"/>
        <v>4.6100000000000003</v>
      </c>
      <c r="AE28" s="12">
        <f t="shared" si="2"/>
        <v>4.610000000000003</v>
      </c>
      <c r="AH28" s="15">
        <f>+AC53*AE28</f>
        <v>240.73250010085948</v>
      </c>
    </row>
    <row r="29" spans="1:34" ht="15.75" x14ac:dyDescent="0.25">
      <c r="A29">
        <v>19122</v>
      </c>
      <c r="B29" t="s">
        <v>28</v>
      </c>
      <c r="C29" s="1">
        <v>42399</v>
      </c>
      <c r="D29" s="1">
        <v>45657</v>
      </c>
      <c r="E29">
        <v>18</v>
      </c>
      <c r="F29">
        <v>14</v>
      </c>
      <c r="G29">
        <v>10</v>
      </c>
      <c r="H29" s="6">
        <v>0</v>
      </c>
      <c r="I29" s="6">
        <v>0</v>
      </c>
      <c r="J29" s="6">
        <v>0</v>
      </c>
      <c r="K29" s="6">
        <v>1.52</v>
      </c>
      <c r="L29" s="6">
        <v>0</v>
      </c>
      <c r="M29" s="6">
        <v>10.46</v>
      </c>
      <c r="N29" s="6">
        <v>0</v>
      </c>
      <c r="O29" s="6">
        <v>0</v>
      </c>
      <c r="P29" s="6">
        <v>0</v>
      </c>
      <c r="Q29">
        <v>11.198</v>
      </c>
      <c r="R29">
        <v>8</v>
      </c>
      <c r="S29">
        <v>7.8380000000000001</v>
      </c>
      <c r="T29">
        <v>2</v>
      </c>
      <c r="U29">
        <v>2.2400000000000002</v>
      </c>
      <c r="V29">
        <v>1</v>
      </c>
      <c r="W29">
        <v>1.1200000000000001</v>
      </c>
      <c r="X29" s="4" t="s">
        <v>10</v>
      </c>
      <c r="Z29" s="9">
        <f t="shared" si="0"/>
        <v>11.980000000000004</v>
      </c>
      <c r="AB29" s="6">
        <f t="shared" si="1"/>
        <v>11.98</v>
      </c>
      <c r="AE29" s="12">
        <f t="shared" si="2"/>
        <v>11.980000000000004</v>
      </c>
      <c r="AH29" s="15">
        <f>+AC53*AE29</f>
        <v>625.5911824746845</v>
      </c>
    </row>
    <row r="30" spans="1:34" ht="15.75" x14ac:dyDescent="0.25">
      <c r="A30">
        <v>19123</v>
      </c>
      <c r="B30" t="s">
        <v>29</v>
      </c>
      <c r="C30" s="1">
        <v>42833</v>
      </c>
      <c r="D30" s="1">
        <v>45657</v>
      </c>
      <c r="E30">
        <v>7</v>
      </c>
      <c r="F30">
        <v>7</v>
      </c>
      <c r="G30">
        <v>10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2.19</v>
      </c>
      <c r="N30" s="6">
        <v>0</v>
      </c>
      <c r="O30" s="6">
        <v>0</v>
      </c>
      <c r="P30" s="6">
        <v>0</v>
      </c>
      <c r="Q30">
        <v>10.218999999999999</v>
      </c>
      <c r="R30">
        <v>7</v>
      </c>
      <c r="S30">
        <v>7.1529999999999996</v>
      </c>
      <c r="T30">
        <v>2</v>
      </c>
      <c r="U30">
        <v>2.044</v>
      </c>
      <c r="V30">
        <v>1</v>
      </c>
      <c r="W30">
        <v>1.022</v>
      </c>
      <c r="X30" s="4" t="s">
        <v>10</v>
      </c>
      <c r="Z30" s="9">
        <f t="shared" si="0"/>
        <v>2.1899999999999942</v>
      </c>
      <c r="AB30" s="6">
        <f t="shared" si="1"/>
        <v>2.19</v>
      </c>
      <c r="AE30" s="12">
        <f t="shared" si="2"/>
        <v>2.1899999999999942</v>
      </c>
      <c r="AH30" s="15">
        <f>+AC53*AE30</f>
        <v>114.36099245572245</v>
      </c>
    </row>
    <row r="31" spans="1:34" ht="15.75" x14ac:dyDescent="0.25">
      <c r="A31">
        <v>19124</v>
      </c>
      <c r="B31" t="s">
        <v>30</v>
      </c>
      <c r="C31" s="1">
        <v>43121</v>
      </c>
      <c r="D31" s="1">
        <v>45657</v>
      </c>
      <c r="E31">
        <v>24</v>
      </c>
      <c r="F31">
        <v>10</v>
      </c>
      <c r="G31">
        <v>10</v>
      </c>
      <c r="H31" s="6">
        <v>0</v>
      </c>
      <c r="I31" s="6">
        <v>0</v>
      </c>
      <c r="J31" s="6">
        <v>0</v>
      </c>
      <c r="K31" s="6">
        <v>4.79</v>
      </c>
      <c r="L31" s="6">
        <v>0</v>
      </c>
      <c r="M31" s="6">
        <v>13.68</v>
      </c>
      <c r="N31" s="6">
        <v>0</v>
      </c>
      <c r="O31" s="6">
        <v>0</v>
      </c>
      <c r="P31" s="6">
        <v>0</v>
      </c>
      <c r="Q31">
        <v>11.847</v>
      </c>
      <c r="R31">
        <v>8</v>
      </c>
      <c r="S31">
        <v>8.2929999999999993</v>
      </c>
      <c r="T31">
        <v>2</v>
      </c>
      <c r="U31">
        <v>2.3690000000000002</v>
      </c>
      <c r="V31">
        <v>1</v>
      </c>
      <c r="W31">
        <v>1.1850000000000001</v>
      </c>
      <c r="X31" s="4" t="s">
        <v>10</v>
      </c>
      <c r="Z31" s="9">
        <f t="shared" si="0"/>
        <v>18.469999999999995</v>
      </c>
      <c r="AB31" s="6">
        <f t="shared" si="1"/>
        <v>18.47</v>
      </c>
      <c r="AE31" s="12">
        <f t="shared" si="2"/>
        <v>18.469999999999995</v>
      </c>
      <c r="AH31" s="15">
        <f>+AC53*AE31</f>
        <v>964.49658934118668</v>
      </c>
    </row>
    <row r="32" spans="1:34" ht="15.75" x14ac:dyDescent="0.25">
      <c r="A32">
        <v>19125</v>
      </c>
      <c r="B32" t="s">
        <v>31</v>
      </c>
      <c r="C32" s="1">
        <v>43305</v>
      </c>
      <c r="D32" s="1">
        <v>45657</v>
      </c>
      <c r="E32">
        <v>30</v>
      </c>
      <c r="F32">
        <v>22</v>
      </c>
      <c r="G32">
        <v>10</v>
      </c>
      <c r="H32" s="6">
        <v>0</v>
      </c>
      <c r="I32" s="6">
        <v>0</v>
      </c>
      <c r="J32" s="6">
        <v>0</v>
      </c>
      <c r="K32" s="6">
        <v>1.04</v>
      </c>
      <c r="L32" s="6">
        <v>0</v>
      </c>
      <c r="M32" s="6">
        <v>19.95</v>
      </c>
      <c r="N32" s="6">
        <v>0</v>
      </c>
      <c r="O32" s="6">
        <v>0</v>
      </c>
      <c r="P32" s="6">
        <v>0</v>
      </c>
      <c r="Q32">
        <v>12.099</v>
      </c>
      <c r="R32">
        <v>8</v>
      </c>
      <c r="S32">
        <v>8.4689999999999994</v>
      </c>
      <c r="T32">
        <v>2</v>
      </c>
      <c r="U32">
        <v>2.42</v>
      </c>
      <c r="V32">
        <v>1</v>
      </c>
      <c r="W32">
        <v>1.21</v>
      </c>
      <c r="X32" s="4" t="s">
        <v>10</v>
      </c>
      <c r="Z32" s="9">
        <f t="shared" si="0"/>
        <v>20.990000000000002</v>
      </c>
      <c r="AB32" s="6">
        <f t="shared" si="1"/>
        <v>20.99</v>
      </c>
      <c r="AE32" s="12">
        <f t="shared" si="2"/>
        <v>20.990000000000002</v>
      </c>
      <c r="AH32" s="15">
        <f>+AC53*AE32</f>
        <v>1096.0900601121557</v>
      </c>
    </row>
    <row r="33" spans="1:35" ht="15.75" x14ac:dyDescent="0.25">
      <c r="A33">
        <v>19126</v>
      </c>
      <c r="B33" t="s">
        <v>32</v>
      </c>
      <c r="C33" s="1">
        <v>43466</v>
      </c>
      <c r="D33" s="1">
        <v>45657</v>
      </c>
      <c r="E33">
        <v>13</v>
      </c>
      <c r="F33">
        <v>6</v>
      </c>
      <c r="G33">
        <v>10</v>
      </c>
      <c r="H33" s="6">
        <v>0</v>
      </c>
      <c r="I33" s="6">
        <v>0</v>
      </c>
      <c r="J33" s="6">
        <v>0</v>
      </c>
      <c r="K33" s="6">
        <v>0.77</v>
      </c>
      <c r="L33" s="6">
        <v>0</v>
      </c>
      <c r="M33" s="6">
        <v>3.43</v>
      </c>
      <c r="N33" s="6">
        <v>0</v>
      </c>
      <c r="O33" s="6">
        <v>0</v>
      </c>
      <c r="P33" s="6">
        <v>0</v>
      </c>
      <c r="Q33">
        <v>10.42</v>
      </c>
      <c r="R33">
        <v>7</v>
      </c>
      <c r="S33">
        <v>7.2939999999999996</v>
      </c>
      <c r="T33">
        <v>2</v>
      </c>
      <c r="U33">
        <v>2.0840000000000001</v>
      </c>
      <c r="V33">
        <v>1</v>
      </c>
      <c r="W33">
        <v>1.042</v>
      </c>
      <c r="X33" s="4" t="s">
        <v>10</v>
      </c>
      <c r="Z33" s="9">
        <f t="shared" si="0"/>
        <v>4.1999999999999993</v>
      </c>
      <c r="AB33" s="6">
        <f t="shared" si="1"/>
        <v>4.2</v>
      </c>
      <c r="AE33" s="12">
        <f t="shared" si="2"/>
        <v>4.1999999999999993</v>
      </c>
      <c r="AH33" s="15">
        <f>+AC53*AE33</f>
        <v>219.32245128494773</v>
      </c>
    </row>
    <row r="34" spans="1:35" ht="15.75" x14ac:dyDescent="0.25">
      <c r="A34">
        <v>19127</v>
      </c>
      <c r="B34" t="s">
        <v>33</v>
      </c>
      <c r="C34" s="1">
        <v>43466</v>
      </c>
      <c r="D34" s="1">
        <v>45657</v>
      </c>
      <c r="E34">
        <v>54</v>
      </c>
      <c r="F34">
        <v>29</v>
      </c>
      <c r="G34">
        <v>10</v>
      </c>
      <c r="H34" s="6">
        <v>0</v>
      </c>
      <c r="I34" s="6">
        <v>0</v>
      </c>
      <c r="J34" s="6">
        <v>0</v>
      </c>
      <c r="K34" s="6">
        <v>25.24</v>
      </c>
      <c r="L34" s="6">
        <v>0</v>
      </c>
      <c r="M34" s="6">
        <v>48.95</v>
      </c>
      <c r="N34" s="6">
        <v>0</v>
      </c>
      <c r="O34" s="6">
        <v>0</v>
      </c>
      <c r="P34" s="6">
        <v>0</v>
      </c>
      <c r="Q34">
        <v>17.419</v>
      </c>
      <c r="R34">
        <v>12</v>
      </c>
      <c r="S34">
        <v>12.193</v>
      </c>
      <c r="T34">
        <v>3</v>
      </c>
      <c r="U34">
        <v>3.484</v>
      </c>
      <c r="V34">
        <v>2</v>
      </c>
      <c r="W34">
        <v>1.742</v>
      </c>
      <c r="X34" s="4" t="s">
        <v>10</v>
      </c>
      <c r="Z34" s="9">
        <f t="shared" si="0"/>
        <v>74.19</v>
      </c>
      <c r="AB34" s="6">
        <f t="shared" si="1"/>
        <v>74.19</v>
      </c>
      <c r="AE34" s="12">
        <f t="shared" si="2"/>
        <v>74.19</v>
      </c>
      <c r="AH34" s="15">
        <f>+AC53*AE34</f>
        <v>3874.174443054827</v>
      </c>
    </row>
    <row r="35" spans="1:35" ht="15.75" x14ac:dyDescent="0.25">
      <c r="A35">
        <v>19128</v>
      </c>
      <c r="B35" t="s">
        <v>34</v>
      </c>
      <c r="C35" s="1">
        <v>43466</v>
      </c>
      <c r="D35" s="1">
        <v>45657</v>
      </c>
      <c r="E35">
        <v>20</v>
      </c>
      <c r="F35">
        <v>16</v>
      </c>
      <c r="G35">
        <v>10</v>
      </c>
      <c r="H35" s="6">
        <v>0</v>
      </c>
      <c r="I35" s="6">
        <v>0</v>
      </c>
      <c r="J35" s="6">
        <v>0</v>
      </c>
      <c r="K35" s="6">
        <v>2.38</v>
      </c>
      <c r="L35" s="6">
        <v>0</v>
      </c>
      <c r="M35" s="6">
        <v>8.7100000000000009</v>
      </c>
      <c r="N35" s="6">
        <v>0</v>
      </c>
      <c r="O35" s="6">
        <v>0</v>
      </c>
      <c r="P35" s="6">
        <v>0</v>
      </c>
      <c r="Q35">
        <v>11.109</v>
      </c>
      <c r="R35">
        <v>8</v>
      </c>
      <c r="S35">
        <v>7.7759999999999998</v>
      </c>
      <c r="T35">
        <v>2</v>
      </c>
      <c r="U35">
        <v>2.222</v>
      </c>
      <c r="V35">
        <v>1</v>
      </c>
      <c r="W35">
        <v>1.111</v>
      </c>
      <c r="X35" s="4" t="s">
        <v>10</v>
      </c>
      <c r="Z35" s="9">
        <f t="shared" si="0"/>
        <v>11.09</v>
      </c>
      <c r="AB35" s="6">
        <f t="shared" si="1"/>
        <v>11.09</v>
      </c>
      <c r="AE35" s="12">
        <f t="shared" si="2"/>
        <v>11.09</v>
      </c>
      <c r="AH35" s="15">
        <f>+AC53*AE35</f>
        <v>579.1157106547787</v>
      </c>
    </row>
    <row r="36" spans="1:35" ht="15.75" x14ac:dyDescent="0.25">
      <c r="A36">
        <v>19129</v>
      </c>
      <c r="B36" t="s">
        <v>35</v>
      </c>
      <c r="C36" s="1">
        <v>44562</v>
      </c>
      <c r="D36" s="1">
        <v>45657</v>
      </c>
      <c r="E36">
        <v>24</v>
      </c>
      <c r="F36">
        <v>12</v>
      </c>
      <c r="G36">
        <v>10</v>
      </c>
      <c r="H36" s="6">
        <v>0</v>
      </c>
      <c r="I36" s="6">
        <v>0</v>
      </c>
      <c r="J36" s="6">
        <v>0</v>
      </c>
      <c r="K36" s="6">
        <v>3.12</v>
      </c>
      <c r="L36" s="6">
        <v>0</v>
      </c>
      <c r="M36" s="6">
        <v>19.97</v>
      </c>
      <c r="N36" s="6">
        <v>0</v>
      </c>
      <c r="O36" s="6">
        <v>0</v>
      </c>
      <c r="P36" s="6">
        <v>0</v>
      </c>
      <c r="Q36">
        <v>12.308999999999999</v>
      </c>
      <c r="R36">
        <v>9</v>
      </c>
      <c r="S36">
        <v>8.6159999999999997</v>
      </c>
      <c r="T36">
        <v>2</v>
      </c>
      <c r="U36">
        <v>2.4620000000000002</v>
      </c>
      <c r="V36">
        <v>1</v>
      </c>
      <c r="W36">
        <v>1.2310000000000001</v>
      </c>
      <c r="X36" s="4" t="s">
        <v>10</v>
      </c>
      <c r="Z36" s="9">
        <f t="shared" si="0"/>
        <v>23.089999999999993</v>
      </c>
      <c r="AB36" s="6">
        <f t="shared" si="1"/>
        <v>23.09</v>
      </c>
      <c r="AE36" s="12">
        <f t="shared" si="2"/>
        <v>23.089999999999993</v>
      </c>
      <c r="AH36" s="15">
        <f>+AC53*AE36</f>
        <v>1205.7512857546292</v>
      </c>
    </row>
    <row r="37" spans="1:35" ht="15.75" x14ac:dyDescent="0.25">
      <c r="A37">
        <v>19130</v>
      </c>
      <c r="B37" t="s">
        <v>36</v>
      </c>
      <c r="C37" s="1">
        <v>44637</v>
      </c>
      <c r="D37" s="1">
        <v>45657</v>
      </c>
      <c r="E37">
        <v>5</v>
      </c>
      <c r="F37">
        <v>11</v>
      </c>
      <c r="G37">
        <v>10</v>
      </c>
      <c r="H37" s="6">
        <v>0</v>
      </c>
      <c r="I37" s="6">
        <v>0</v>
      </c>
      <c r="J37" s="6">
        <v>0</v>
      </c>
      <c r="K37" s="6">
        <v>5.01</v>
      </c>
      <c r="L37" s="6">
        <v>0</v>
      </c>
      <c r="M37" s="6">
        <v>3.82</v>
      </c>
      <c r="N37" s="6">
        <v>0</v>
      </c>
      <c r="O37" s="6">
        <v>0</v>
      </c>
      <c r="P37" s="6">
        <v>0</v>
      </c>
      <c r="Q37">
        <v>10.882999999999999</v>
      </c>
      <c r="R37">
        <v>8</v>
      </c>
      <c r="S37">
        <v>7.6180000000000003</v>
      </c>
      <c r="T37">
        <v>2</v>
      </c>
      <c r="U37">
        <v>2.177</v>
      </c>
      <c r="V37">
        <v>1</v>
      </c>
      <c r="W37">
        <v>1.0880000000000001</v>
      </c>
      <c r="X37" s="4" t="s">
        <v>10</v>
      </c>
      <c r="Z37" s="9">
        <f t="shared" si="0"/>
        <v>8.8299999999999912</v>
      </c>
      <c r="AB37" s="6">
        <f t="shared" si="1"/>
        <v>8.83</v>
      </c>
      <c r="AE37" s="12">
        <f t="shared" si="2"/>
        <v>8.8299999999999912</v>
      </c>
      <c r="AH37" s="15">
        <f>+AC53*AE37</f>
        <v>461.09934401097303</v>
      </c>
    </row>
    <row r="38" spans="1:35" ht="15.75" x14ac:dyDescent="0.25">
      <c r="A38">
        <v>19131</v>
      </c>
      <c r="B38" t="s">
        <v>37</v>
      </c>
      <c r="C38" s="1">
        <v>44806</v>
      </c>
      <c r="D38" s="1">
        <v>45657</v>
      </c>
      <c r="E38">
        <v>30</v>
      </c>
      <c r="F38">
        <v>44</v>
      </c>
      <c r="G38">
        <v>10</v>
      </c>
      <c r="H38" s="6">
        <v>0</v>
      </c>
      <c r="I38" s="6">
        <v>0</v>
      </c>
      <c r="J38" s="6">
        <v>0</v>
      </c>
      <c r="K38" s="6">
        <v>14</v>
      </c>
      <c r="L38" s="6">
        <v>0</v>
      </c>
      <c r="M38" s="6">
        <v>52.77</v>
      </c>
      <c r="N38" s="6">
        <v>0</v>
      </c>
      <c r="O38" s="6">
        <v>0</v>
      </c>
      <c r="P38" s="6">
        <v>0</v>
      </c>
      <c r="Q38">
        <v>16.677</v>
      </c>
      <c r="R38">
        <v>12</v>
      </c>
      <c r="S38">
        <v>11.673999999999999</v>
      </c>
      <c r="T38">
        <v>3</v>
      </c>
      <c r="U38">
        <v>3.335</v>
      </c>
      <c r="V38">
        <v>2</v>
      </c>
      <c r="W38">
        <v>1.6679999999999999</v>
      </c>
      <c r="X38" s="4" t="s">
        <v>10</v>
      </c>
      <c r="Z38" s="9">
        <f t="shared" si="0"/>
        <v>66.77</v>
      </c>
      <c r="AB38" s="6">
        <f t="shared" si="1"/>
        <v>66.77000000000001</v>
      </c>
      <c r="AE38" s="12">
        <f t="shared" si="2"/>
        <v>66.77</v>
      </c>
      <c r="AH38" s="15">
        <f>+AC53*AE38</f>
        <v>3486.7047791180858</v>
      </c>
    </row>
    <row r="39" spans="1:35" ht="15.75" x14ac:dyDescent="0.25">
      <c r="A39">
        <v>19132</v>
      </c>
      <c r="B39" t="s">
        <v>38</v>
      </c>
      <c r="C39" s="1">
        <v>44927</v>
      </c>
      <c r="D39" s="1">
        <v>45657</v>
      </c>
      <c r="E39">
        <v>6</v>
      </c>
      <c r="F39">
        <v>5</v>
      </c>
      <c r="G39">
        <v>10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2.35</v>
      </c>
      <c r="N39" s="6">
        <v>0</v>
      </c>
      <c r="O39" s="6">
        <v>0</v>
      </c>
      <c r="P39" s="6">
        <v>0</v>
      </c>
      <c r="Q39">
        <v>10.234999999999999</v>
      </c>
      <c r="R39">
        <v>7</v>
      </c>
      <c r="S39">
        <v>7.1639999999999997</v>
      </c>
      <c r="T39">
        <v>2</v>
      </c>
      <c r="U39">
        <v>2.0470000000000002</v>
      </c>
      <c r="V39">
        <v>1</v>
      </c>
      <c r="W39">
        <v>1.024</v>
      </c>
      <c r="X39" s="4" t="s">
        <v>39</v>
      </c>
      <c r="Z39" s="9">
        <f t="shared" si="0"/>
        <v>2.3499999999999943</v>
      </c>
      <c r="AB39" s="6">
        <f t="shared" si="1"/>
        <v>2.35</v>
      </c>
      <c r="AE39" s="12">
        <f t="shared" si="2"/>
        <v>2.3499999999999943</v>
      </c>
      <c r="AH39" s="15">
        <f>+AC53*AE39</f>
        <v>122.7161334570538</v>
      </c>
    </row>
    <row r="40" spans="1:35" ht="15.75" x14ac:dyDescent="0.25">
      <c r="A40">
        <v>19133</v>
      </c>
      <c r="B40" t="s">
        <v>40</v>
      </c>
      <c r="C40" s="1">
        <v>44927</v>
      </c>
      <c r="D40" s="1">
        <v>45657</v>
      </c>
      <c r="E40">
        <v>0</v>
      </c>
      <c r="F40">
        <v>0</v>
      </c>
      <c r="G40">
        <v>10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>
        <v>10</v>
      </c>
      <c r="R40">
        <v>7</v>
      </c>
      <c r="S40">
        <v>7</v>
      </c>
      <c r="T40">
        <v>2</v>
      </c>
      <c r="U40">
        <v>2</v>
      </c>
      <c r="V40">
        <v>1</v>
      </c>
      <c r="W40">
        <v>1</v>
      </c>
      <c r="X40" s="4" t="s">
        <v>39</v>
      </c>
      <c r="Z40" s="9">
        <f t="shared" si="0"/>
        <v>0</v>
      </c>
      <c r="AB40" s="6">
        <f t="shared" si="1"/>
        <v>0</v>
      </c>
      <c r="AE40" s="12">
        <f t="shared" si="2"/>
        <v>0</v>
      </c>
      <c r="AH40" s="15">
        <f>+AC53*AE40</f>
        <v>0</v>
      </c>
    </row>
    <row r="41" spans="1:35" ht="15.75" x14ac:dyDescent="0.25">
      <c r="A41">
        <v>19134</v>
      </c>
      <c r="B41" t="s">
        <v>41</v>
      </c>
      <c r="C41" s="1">
        <v>44967</v>
      </c>
      <c r="D41" s="1">
        <v>45657</v>
      </c>
      <c r="E41">
        <v>11</v>
      </c>
      <c r="F41">
        <v>8</v>
      </c>
      <c r="G41">
        <v>10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6.76</v>
      </c>
      <c r="N41" s="6">
        <v>0</v>
      </c>
      <c r="O41" s="6">
        <v>0</v>
      </c>
      <c r="P41" s="6">
        <v>0</v>
      </c>
      <c r="Q41">
        <v>10.676</v>
      </c>
      <c r="R41">
        <v>7</v>
      </c>
      <c r="S41">
        <v>7.4729999999999999</v>
      </c>
      <c r="T41">
        <v>2</v>
      </c>
      <c r="U41">
        <v>2.1349999999999998</v>
      </c>
      <c r="V41">
        <v>1</v>
      </c>
      <c r="W41">
        <v>1.0680000000000001</v>
      </c>
      <c r="X41" s="4" t="s">
        <v>39</v>
      </c>
      <c r="Z41" s="9">
        <f t="shared" si="0"/>
        <v>6.7600000000000016</v>
      </c>
      <c r="AB41" s="6">
        <f t="shared" si="1"/>
        <v>6.76</v>
      </c>
      <c r="AE41" s="12">
        <f t="shared" si="2"/>
        <v>6.7600000000000016</v>
      </c>
      <c r="AH41" s="15">
        <f>+AC53*AE41</f>
        <v>353.00470730624932</v>
      </c>
    </row>
    <row r="42" spans="1:35" x14ac:dyDescent="0.25">
      <c r="AG42" s="15">
        <f>SUM(AG16:AG27)</f>
        <v>12555.2</v>
      </c>
      <c r="AH42" s="15">
        <f>SUM(AH11:AH41)</f>
        <v>51774.720000000016</v>
      </c>
    </row>
    <row r="44" spans="1:35" ht="16.5" thickBot="1" x14ac:dyDescent="0.3">
      <c r="Z44" s="9">
        <f>SUM(Z11:Z43)</f>
        <v>1008.1600000000001</v>
      </c>
      <c r="AB44" s="12">
        <f>SUM(AB11:AB43)</f>
        <v>1008.1600000000001</v>
      </c>
      <c r="AD44">
        <f>SUM(AD13:AD26)</f>
        <v>16.68</v>
      </c>
      <c r="AE44" s="12">
        <f>SUM(AE11:AE43)</f>
        <v>991.48</v>
      </c>
      <c r="AG44" s="14">
        <v>64718.400000000001</v>
      </c>
      <c r="AI44" t="s">
        <v>57</v>
      </c>
    </row>
    <row r="45" spans="1:35" ht="16.5" thickTop="1" thickBot="1" x14ac:dyDescent="0.3">
      <c r="B45" s="11" t="s">
        <v>55</v>
      </c>
      <c r="E45" s="10"/>
      <c r="AG45" s="16">
        <f>+AG44*80%</f>
        <v>51774.720000000001</v>
      </c>
      <c r="AH45" s="17">
        <v>0.8</v>
      </c>
    </row>
    <row r="46" spans="1:35" ht="15.75" thickTop="1" x14ac:dyDescent="0.25">
      <c r="B46" s="18"/>
      <c r="E46" s="19"/>
      <c r="AG46" s="16">
        <f>+AG44*20%</f>
        <v>12943.68</v>
      </c>
      <c r="AH46" s="17">
        <v>0.2</v>
      </c>
    </row>
    <row r="47" spans="1:35" x14ac:dyDescent="0.25">
      <c r="B47" s="18"/>
      <c r="E47" s="19"/>
      <c r="AG47" s="16"/>
      <c r="AH47" s="17"/>
    </row>
    <row r="48" spans="1:35" x14ac:dyDescent="0.25">
      <c r="AG48" s="14">
        <v>15694</v>
      </c>
      <c r="AI48" t="s">
        <v>58</v>
      </c>
    </row>
    <row r="49" spans="29:34" x14ac:dyDescent="0.25">
      <c r="AG49" s="16">
        <f>+AG48*80%</f>
        <v>12555.2</v>
      </c>
      <c r="AH49" s="17">
        <v>0.8</v>
      </c>
    </row>
    <row r="50" spans="29:34" x14ac:dyDescent="0.25">
      <c r="AG50" s="16">
        <f>+AG48*20%</f>
        <v>3138.8</v>
      </c>
      <c r="AH50" s="17">
        <v>0.2</v>
      </c>
    </row>
    <row r="51" spans="29:34" x14ac:dyDescent="0.25">
      <c r="AC51">
        <f>+AG49/AD44</f>
        <v>752.70983213429258</v>
      </c>
      <c r="AD51" t="s">
        <v>59</v>
      </c>
    </row>
    <row r="53" spans="29:34" x14ac:dyDescent="0.25">
      <c r="AC53">
        <f>+AG45/AE44</f>
        <v>52.219631258320895</v>
      </c>
      <c r="AD53" t="s">
        <v>64</v>
      </c>
    </row>
  </sheetData>
  <pageMargins left="0.27559055118110237" right="0.27559055118110237" top="0.74803149606299213" bottom="0.74803149606299213" header="0.31496062992125984" footer="0.31496062992125984"/>
  <pageSetup paperSize="9" scale="48" orientation="landscape" r:id="rId1"/>
  <headerFooter>
    <oddHeader xml:space="preserve">&amp;C&amp;"-,Grassetto"&amp;14FEDERAZIONE ITALIANA TIRO CON L'ARCO&amp;"-,Normale"&amp;11
&amp;"Times New Roman,Corsivo"Tabella voti plurimi Sicilia anno 2023&amp;"-,Normale"
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10</xdr:col>
                <xdr:colOff>504825</xdr:colOff>
                <xdr:row>3</xdr:row>
                <xdr:rowOff>47625</xdr:rowOff>
              </from>
              <to>
                <xdr:col>25</xdr:col>
                <xdr:colOff>600075</xdr:colOff>
                <xdr:row>4</xdr:row>
                <xdr:rowOff>66675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M12" sqref="M12"/>
    </sheetView>
  </sheetViews>
  <sheetFormatPr defaultRowHeight="15" x14ac:dyDescent="0.25"/>
  <cols>
    <col min="10" max="10" width="12" bestFit="1" customWidth="1"/>
  </cols>
  <sheetData>
    <row r="1" spans="1:10" x14ac:dyDescent="0.25">
      <c r="A1">
        <v>19001</v>
      </c>
      <c r="B1" t="s">
        <v>9</v>
      </c>
    </row>
    <row r="2" spans="1:10" x14ac:dyDescent="0.25">
      <c r="A2">
        <v>19005</v>
      </c>
      <c r="B2" t="s">
        <v>11</v>
      </c>
    </row>
    <row r="3" spans="1:10" x14ac:dyDescent="0.25">
      <c r="A3">
        <v>19006</v>
      </c>
      <c r="B3" t="s">
        <v>12</v>
      </c>
    </row>
    <row r="4" spans="1:10" x14ac:dyDescent="0.25">
      <c r="A4">
        <v>19012</v>
      </c>
      <c r="B4" t="s">
        <v>13</v>
      </c>
    </row>
    <row r="5" spans="1:10" x14ac:dyDescent="0.25">
      <c r="A5">
        <v>19017</v>
      </c>
      <c r="B5" t="s">
        <v>14</v>
      </c>
    </row>
    <row r="6" spans="1:10" x14ac:dyDescent="0.25">
      <c r="A6">
        <v>19018</v>
      </c>
      <c r="B6" t="s">
        <v>15</v>
      </c>
      <c r="I6" t="s">
        <v>65</v>
      </c>
      <c r="J6">
        <v>93012730870</v>
      </c>
    </row>
    <row r="7" spans="1:10" x14ac:dyDescent="0.25">
      <c r="A7">
        <v>19041</v>
      </c>
      <c r="B7" t="s">
        <v>16</v>
      </c>
      <c r="I7" t="s">
        <v>65</v>
      </c>
      <c r="J7">
        <v>97036690820</v>
      </c>
    </row>
    <row r="8" spans="1:10" x14ac:dyDescent="0.25">
      <c r="A8">
        <v>19061</v>
      </c>
      <c r="B8" t="s">
        <v>17</v>
      </c>
    </row>
    <row r="9" spans="1:10" x14ac:dyDescent="0.25">
      <c r="A9">
        <v>19064</v>
      </c>
      <c r="B9" t="s">
        <v>18</v>
      </c>
    </row>
    <row r="10" spans="1:10" x14ac:dyDescent="0.25">
      <c r="A10">
        <v>19083</v>
      </c>
      <c r="B10" t="s">
        <v>19</v>
      </c>
    </row>
    <row r="11" spans="1:10" x14ac:dyDescent="0.25">
      <c r="A11">
        <v>19084</v>
      </c>
      <c r="B11" t="s">
        <v>20</v>
      </c>
    </row>
    <row r="12" spans="1:10" x14ac:dyDescent="0.25">
      <c r="A12">
        <v>19098</v>
      </c>
      <c r="B12" t="s">
        <v>21</v>
      </c>
    </row>
    <row r="13" spans="1:10" x14ac:dyDescent="0.25">
      <c r="A13">
        <v>19102</v>
      </c>
      <c r="B13" t="s">
        <v>22</v>
      </c>
    </row>
    <row r="14" spans="1:10" x14ac:dyDescent="0.25">
      <c r="A14">
        <v>19106</v>
      </c>
      <c r="B14" t="s">
        <v>23</v>
      </c>
    </row>
    <row r="15" spans="1:10" x14ac:dyDescent="0.25">
      <c r="A15">
        <v>19111</v>
      </c>
      <c r="B15" t="s">
        <v>24</v>
      </c>
    </row>
    <row r="16" spans="1:10" x14ac:dyDescent="0.25">
      <c r="A16">
        <v>19113</v>
      </c>
      <c r="B16" t="s">
        <v>25</v>
      </c>
      <c r="I16" t="s">
        <v>65</v>
      </c>
      <c r="J16">
        <v>90006250857</v>
      </c>
    </row>
    <row r="17" spans="1:2" x14ac:dyDescent="0.25">
      <c r="A17">
        <v>19116</v>
      </c>
      <c r="B17" t="s">
        <v>26</v>
      </c>
    </row>
    <row r="18" spans="1:2" x14ac:dyDescent="0.25">
      <c r="A18">
        <v>19120</v>
      </c>
      <c r="B18" t="s">
        <v>27</v>
      </c>
    </row>
    <row r="19" spans="1:2" x14ac:dyDescent="0.25">
      <c r="A19">
        <v>19122</v>
      </c>
      <c r="B19" t="s">
        <v>28</v>
      </c>
    </row>
    <row r="20" spans="1:2" x14ac:dyDescent="0.25">
      <c r="A20">
        <v>19123</v>
      </c>
      <c r="B20" t="s">
        <v>29</v>
      </c>
    </row>
    <row r="21" spans="1:2" x14ac:dyDescent="0.25">
      <c r="A21">
        <v>19124</v>
      </c>
      <c r="B21" t="s">
        <v>30</v>
      </c>
    </row>
    <row r="22" spans="1:2" x14ac:dyDescent="0.25">
      <c r="A22">
        <v>19125</v>
      </c>
      <c r="B22" t="s">
        <v>31</v>
      </c>
    </row>
    <row r="23" spans="1:2" x14ac:dyDescent="0.25">
      <c r="A23">
        <v>19126</v>
      </c>
      <c r="B23" t="s">
        <v>32</v>
      </c>
    </row>
    <row r="24" spans="1:2" x14ac:dyDescent="0.25">
      <c r="A24">
        <v>19127</v>
      </c>
      <c r="B24" t="s">
        <v>33</v>
      </c>
    </row>
    <row r="25" spans="1:2" x14ac:dyDescent="0.25">
      <c r="A25">
        <v>19128</v>
      </c>
      <c r="B25" t="s">
        <v>34</v>
      </c>
    </row>
    <row r="26" spans="1:2" x14ac:dyDescent="0.25">
      <c r="A26">
        <v>19129</v>
      </c>
      <c r="B26" t="s">
        <v>35</v>
      </c>
    </row>
    <row r="27" spans="1:2" x14ac:dyDescent="0.25">
      <c r="A27">
        <v>19130</v>
      </c>
      <c r="B27" t="s">
        <v>36</v>
      </c>
    </row>
    <row r="28" spans="1:2" x14ac:dyDescent="0.25">
      <c r="A28">
        <v>19131</v>
      </c>
      <c r="B28" t="s">
        <v>37</v>
      </c>
    </row>
    <row r="29" spans="1:2" x14ac:dyDescent="0.25">
      <c r="A29">
        <v>19132</v>
      </c>
      <c r="B29" t="s">
        <v>38</v>
      </c>
    </row>
    <row r="30" spans="1:2" x14ac:dyDescent="0.25">
      <c r="A30">
        <v>19133</v>
      </c>
      <c r="B30" t="s">
        <v>40</v>
      </c>
    </row>
    <row r="31" spans="1:2" x14ac:dyDescent="0.25">
      <c r="A31">
        <v>19134</v>
      </c>
      <c r="B31" t="s">
        <v>41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PuntiAssemblea (12)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FITARCO ROMA</dc:creator>
  <cp:lastModifiedBy>utente</cp:lastModifiedBy>
  <cp:lastPrinted>2024-02-01T14:53:53Z</cp:lastPrinted>
  <dcterms:created xsi:type="dcterms:W3CDTF">2024-01-23T10:32:16Z</dcterms:created>
  <dcterms:modified xsi:type="dcterms:W3CDTF">2024-03-08T12:05:31Z</dcterms:modified>
</cp:coreProperties>
</file>