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CO\FITARCO PRESIDENTE\VENTURA\2021\"/>
    </mc:Choice>
  </mc:AlternateContent>
  <bookViews>
    <workbookView xWindow="0" yWindow="0" windowWidth="20490" windowHeight="7620"/>
  </bookViews>
  <sheets>
    <sheet name="2021 complet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44" i="1"/>
  <c r="G41" i="1"/>
  <c r="I41" i="1" s="1"/>
  <c r="G39" i="1"/>
  <c r="G37" i="1"/>
  <c r="G35" i="1"/>
  <c r="G33" i="1"/>
  <c r="G31" i="1"/>
  <c r="G29" i="1"/>
  <c r="G27" i="1"/>
  <c r="G25" i="1"/>
  <c r="G23" i="1"/>
  <c r="G21" i="1"/>
  <c r="G19" i="1"/>
  <c r="D11" i="1"/>
  <c r="D9" i="1"/>
  <c r="H41" i="1" s="1"/>
  <c r="D8" i="1"/>
  <c r="G40" i="1" s="1"/>
  <c r="D7" i="1"/>
  <c r="D12" i="1" s="1"/>
  <c r="I40" i="1" l="1"/>
  <c r="H20" i="1"/>
  <c r="H24" i="1"/>
  <c r="H28" i="1"/>
  <c r="H32" i="1"/>
  <c r="H36" i="1"/>
  <c r="H40" i="1"/>
  <c r="I6" i="1"/>
  <c r="G18" i="1"/>
  <c r="H19" i="1"/>
  <c r="I19" i="1" s="1"/>
  <c r="G22" i="1"/>
  <c r="H23" i="1"/>
  <c r="I23" i="1" s="1"/>
  <c r="G26" i="1"/>
  <c r="H27" i="1"/>
  <c r="I27" i="1" s="1"/>
  <c r="G30" i="1"/>
  <c r="H31" i="1"/>
  <c r="I31" i="1" s="1"/>
  <c r="G34" i="1"/>
  <c r="H35" i="1"/>
  <c r="I35" i="1" s="1"/>
  <c r="G38" i="1"/>
  <c r="H39" i="1"/>
  <c r="I39" i="1" s="1"/>
  <c r="G42" i="1"/>
  <c r="H18" i="1"/>
  <c r="H22" i="1"/>
  <c r="H26" i="1"/>
  <c r="H30" i="1"/>
  <c r="H34" i="1"/>
  <c r="H38" i="1"/>
  <c r="H42" i="1"/>
  <c r="G20" i="1"/>
  <c r="H21" i="1"/>
  <c r="I21" i="1" s="1"/>
  <c r="G24" i="1"/>
  <c r="I24" i="1" s="1"/>
  <c r="H25" i="1"/>
  <c r="I25" i="1" s="1"/>
  <c r="G28" i="1"/>
  <c r="H29" i="1"/>
  <c r="I29" i="1" s="1"/>
  <c r="G32" i="1"/>
  <c r="I32" i="1" s="1"/>
  <c r="H33" i="1"/>
  <c r="I33" i="1" s="1"/>
  <c r="G36" i="1"/>
  <c r="H37" i="1"/>
  <c r="I37" i="1" s="1"/>
  <c r="H44" i="1" l="1"/>
  <c r="I36" i="1"/>
  <c r="I28" i="1"/>
  <c r="I20" i="1"/>
  <c r="I42" i="1"/>
  <c r="I34" i="1"/>
  <c r="I26" i="1"/>
  <c r="I18" i="1"/>
  <c r="G44" i="1"/>
  <c r="I9" i="1"/>
  <c r="I12" i="1"/>
  <c r="I38" i="1"/>
  <c r="I30" i="1"/>
  <c r="I22" i="1"/>
  <c r="I44" i="1" l="1"/>
</calcChain>
</file>

<file path=xl/sharedStrings.xml><?xml version="1.0" encoding="utf-8"?>
<sst xmlns="http://schemas.openxmlformats.org/spreadsheetml/2006/main" count="64" uniqueCount="62">
  <si>
    <t xml:space="preserve">Piano di riparto contributo Regione Sicilia stagione sportiva 2020/2021 </t>
  </si>
  <si>
    <t>Assegnazione alle ASD aventi diritto secondo il disposto</t>
  </si>
  <si>
    <t xml:space="preserve"> Lregionale 16 maggio 1978 n8 art 13 e 14 e Lregionale 15 aprile 2021 n9 art 31</t>
  </si>
  <si>
    <t>Valori del contributo espressi in euro</t>
  </si>
  <si>
    <t>Assegnazione del Piano di Riparto</t>
  </si>
  <si>
    <t>Differenza a saldo</t>
  </si>
  <si>
    <t>importo dell'anticipazione 70%</t>
  </si>
  <si>
    <t>quota dell'80% spettante ASD Olimpiche sul 100%</t>
  </si>
  <si>
    <t>quota spettante ASD Olimpiche sul'anticipazione 70%</t>
  </si>
  <si>
    <t>Quota ASD su saldo 30%</t>
  </si>
  <si>
    <t>Quota spettante al C.R.  Sul 100%</t>
  </si>
  <si>
    <t>Quota spettante al C.R.  Sull'anticipazione 70%</t>
  </si>
  <si>
    <t>Quota a saldo 30%  C.R.</t>
  </si>
  <si>
    <t>Cod.</t>
  </si>
  <si>
    <t>Denominazione</t>
  </si>
  <si>
    <t>Punti</t>
  </si>
  <si>
    <t>Meno</t>
  </si>
  <si>
    <t>Totale</t>
  </si>
  <si>
    <t>Contributo</t>
  </si>
  <si>
    <t xml:space="preserve">quota </t>
  </si>
  <si>
    <t xml:space="preserve">QUOTA </t>
  </si>
  <si>
    <t>Codice Fiscale</t>
  </si>
  <si>
    <t>Federale</t>
  </si>
  <si>
    <t>Federali</t>
  </si>
  <si>
    <t>punti</t>
  </si>
  <si>
    <t>Olimpico</t>
  </si>
  <si>
    <t>SALDO</t>
  </si>
  <si>
    <t>Paralimp.</t>
  </si>
  <si>
    <t>Olimpici</t>
  </si>
  <si>
    <t>su base</t>
  </si>
  <si>
    <t>€.30.983,15</t>
  </si>
  <si>
    <t>€.21.688,21</t>
  </si>
  <si>
    <t>€.9.294,95</t>
  </si>
  <si>
    <t>A.S.D. Arcieri Toxon Club</t>
  </si>
  <si>
    <t>A.S.D. Arcieri Grifoni Di Sicilia</t>
  </si>
  <si>
    <t>P. D. Drepano Trapani</t>
  </si>
  <si>
    <t>A.S.D. Comp. Arcieri Iblea Ragusa</t>
  </si>
  <si>
    <t>A.S.D. Arco Club Catania</t>
  </si>
  <si>
    <t>A.S.D. Compagnia Arcieri Catania</t>
  </si>
  <si>
    <t>A.S.D. Dyamond Archery Palermo</t>
  </si>
  <si>
    <t>A.S.D. Gold Arrow 89 Archery Club</t>
  </si>
  <si>
    <t>A.S.D. Arcieri Mediterranei</t>
  </si>
  <si>
    <t>A.P.D. Compagnia Arcieri Floridia</t>
  </si>
  <si>
    <t>A.S.D. Apple Club Arcieri Camporotondo</t>
  </si>
  <si>
    <t>A.S.D. Arcieri Monti Erei</t>
  </si>
  <si>
    <t>A.S.D. Freccia Di Fuoco</t>
  </si>
  <si>
    <t>P.D. P.A.M.A. Sezione Tiro Con L'arco</t>
  </si>
  <si>
    <t>A.S.D. Arco Club Serro</t>
  </si>
  <si>
    <t>A.S.D. Arcieri Di Venere</t>
  </si>
  <si>
    <t>Pol.Dilettantistica Arcieri Campobello</t>
  </si>
  <si>
    <t>A.S.D. Arco Club Gela</t>
  </si>
  <si>
    <t>A.S.D. Arcieri Di Artemide</t>
  </si>
  <si>
    <t>A.S.D. Compagnia Arcieri Elimi</t>
  </si>
  <si>
    <t>A:S.D. Arcieri Don Bosco Palermo</t>
  </si>
  <si>
    <t>A.S.D. Polisportiva Olimpia sez. tiro con l'arco</t>
  </si>
  <si>
    <t>ARCIERI DON BOSCO DI PEDARA ASD PGS P.A.BARBAGALLO</t>
  </si>
  <si>
    <t>ASD COMPAGNIA ARCIERI LA ROSA BIANCA</t>
  </si>
  <si>
    <t>POLISPORTIVA BAUPARK A.S.D. SEZ.TIRO CON L'ARCO</t>
  </si>
  <si>
    <t>Totale punti Federali e relativo contributo per le Società</t>
  </si>
  <si>
    <t>COMITATO REGIONALE SICILIA</t>
  </si>
  <si>
    <t>IL PRESIDENTE DEL COMITATO REGIONALE</t>
  </si>
  <si>
    <t>RENATO IPPOLITO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</si>
</sst>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rgb="FF006E3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readingOrder="1"/>
    </xf>
    <xf numFmtId="0" fontId="0" fillId="0" borderId="0" xfId="0" applyAlignment="1">
      <alignment readingOrder="1"/>
    </xf>
    <xf numFmtId="0" fontId="0" fillId="0" borderId="0" xfId="0" applyAlignment="1">
      <alignment readingOrder="1"/>
    </xf>
    <xf numFmtId="0" fontId="0" fillId="0" borderId="0" xfId="0" applyAlignment="1"/>
    <xf numFmtId="0" fontId="2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/>
    <xf numFmtId="4" fontId="4" fillId="0" borderId="0" xfId="0" applyNumberFormat="1" applyFont="1"/>
    <xf numFmtId="0" fontId="3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4" fontId="5" fillId="0" borderId="0" xfId="0" applyNumberFormat="1" applyFont="1"/>
    <xf numFmtId="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/>
    <xf numFmtId="0" fontId="3" fillId="0" borderId="7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9" fontId="0" fillId="0" borderId="0" xfId="0" applyNumberFormat="1"/>
    <xf numFmtId="0" fontId="8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0</xdr:rowOff>
    </xdr:from>
    <xdr:to>
      <xdr:col>7</xdr:col>
      <xdr:colOff>379153</xdr:colOff>
      <xdr:row>52</xdr:row>
      <xdr:rowOff>172085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86975"/>
          <a:ext cx="6132253" cy="934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7</xdr:col>
      <xdr:colOff>704388</xdr:colOff>
      <xdr:row>57</xdr:row>
      <xdr:rowOff>71120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430000"/>
          <a:ext cx="2599863" cy="452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topLeftCell="A36" zoomScale="110" zoomScaleNormal="110" workbookViewId="0">
      <selection activeCell="M13" sqref="M13"/>
    </sheetView>
  </sheetViews>
  <sheetFormatPr defaultRowHeight="15" x14ac:dyDescent="0.25"/>
  <cols>
    <col min="1" max="1" width="8.140625" bestFit="1" customWidth="1"/>
    <col min="2" max="2" width="9.140625" hidden="1" customWidth="1"/>
    <col min="3" max="3" width="40.5703125" customWidth="1"/>
    <col min="5" max="5" width="8.85546875" bestFit="1" customWidth="1"/>
    <col min="6" max="6" width="7.7109375" bestFit="1" customWidth="1"/>
    <col min="7" max="7" width="11.85546875" bestFit="1" customWidth="1"/>
    <col min="8" max="9" width="11.140625" customWidth="1"/>
    <col min="10" max="10" width="13.42578125" bestFit="1" customWidth="1"/>
  </cols>
  <sheetData>
    <row r="1" spans="1:11" x14ac:dyDescent="0.25">
      <c r="A1" s="1" t="s">
        <v>0</v>
      </c>
    </row>
    <row r="2" spans="1:11" x14ac:dyDescent="0.25">
      <c r="A2" s="2" t="s">
        <v>1</v>
      </c>
      <c r="B2" s="2"/>
      <c r="C2" s="2"/>
      <c r="D2" s="3"/>
      <c r="E2" s="3"/>
      <c r="F2" s="4"/>
      <c r="G2" s="4"/>
      <c r="H2" s="4"/>
      <c r="I2" s="4"/>
      <c r="J2" s="4"/>
    </row>
    <row r="3" spans="1:11" x14ac:dyDescent="0.25">
      <c r="A3" s="2" t="s">
        <v>2</v>
      </c>
      <c r="B3" s="5"/>
      <c r="C3" s="5"/>
      <c r="D3" s="5"/>
      <c r="E3" s="5"/>
      <c r="F3" s="5"/>
    </row>
    <row r="4" spans="1:11" x14ac:dyDescent="0.25">
      <c r="A4" s="6" t="s">
        <v>3</v>
      </c>
      <c r="B4" s="6"/>
      <c r="C4" s="6"/>
      <c r="D4" s="7"/>
      <c r="E4" s="7"/>
      <c r="F4" s="7"/>
    </row>
    <row r="6" spans="1:11" x14ac:dyDescent="0.25">
      <c r="A6" s="8" t="s">
        <v>4</v>
      </c>
      <c r="B6" s="8"/>
      <c r="C6" s="8"/>
      <c r="D6" s="9">
        <v>38728.94</v>
      </c>
      <c r="G6" s="10" t="s">
        <v>5</v>
      </c>
      <c r="H6" s="10"/>
      <c r="I6" s="11">
        <f>+D6-D7</f>
        <v>11618.682000000001</v>
      </c>
    </row>
    <row r="7" spans="1:11" x14ac:dyDescent="0.25">
      <c r="A7" s="12" t="s">
        <v>6</v>
      </c>
      <c r="B7" s="12"/>
      <c r="C7" s="12"/>
      <c r="D7" s="9">
        <f>+D6*70%</f>
        <v>27110.258000000002</v>
      </c>
    </row>
    <row r="8" spans="1:11" x14ac:dyDescent="0.25">
      <c r="A8" s="12" t="s">
        <v>7</v>
      </c>
      <c r="B8" s="12"/>
      <c r="C8" s="12"/>
      <c r="D8" s="9">
        <f>+D6*80%</f>
        <v>30983.152000000002</v>
      </c>
    </row>
    <row r="9" spans="1:11" x14ac:dyDescent="0.25">
      <c r="A9" s="12" t="s">
        <v>8</v>
      </c>
      <c r="B9" s="12"/>
      <c r="C9" s="12"/>
      <c r="D9" s="13">
        <f>+D7*80%</f>
        <v>21688.206400000003</v>
      </c>
      <c r="G9" t="s">
        <v>9</v>
      </c>
      <c r="I9" s="14">
        <f>+I6*80%</f>
        <v>9294.9456000000009</v>
      </c>
    </row>
    <row r="10" spans="1:11" x14ac:dyDescent="0.25">
      <c r="A10" s="12"/>
      <c r="B10" s="12"/>
      <c r="C10" s="12"/>
      <c r="D10" s="9"/>
    </row>
    <row r="11" spans="1:11" x14ac:dyDescent="0.25">
      <c r="A11" s="8" t="s">
        <v>10</v>
      </c>
      <c r="B11" s="8"/>
      <c r="C11" s="8"/>
      <c r="D11" s="9">
        <f>+D6*20%</f>
        <v>7745.7880000000005</v>
      </c>
    </row>
    <row r="12" spans="1:11" x14ac:dyDescent="0.25">
      <c r="A12" s="8" t="s">
        <v>11</v>
      </c>
      <c r="B12" s="8"/>
      <c r="C12" s="8"/>
      <c r="D12" s="13">
        <f>+D7*20%</f>
        <v>5422.0516000000007</v>
      </c>
      <c r="G12" t="s">
        <v>12</v>
      </c>
      <c r="I12" s="14">
        <f>+I6*20%</f>
        <v>2323.7364000000002</v>
      </c>
      <c r="K12" s="15"/>
    </row>
    <row r="13" spans="1:11" ht="15.75" thickBot="1" x14ac:dyDescent="0.3"/>
    <row r="14" spans="1:11" x14ac:dyDescent="0.25">
      <c r="A14" s="16" t="s">
        <v>13</v>
      </c>
      <c r="B14" s="17"/>
      <c r="C14" s="16" t="s">
        <v>14</v>
      </c>
      <c r="D14" s="16" t="s">
        <v>15</v>
      </c>
      <c r="E14" s="16" t="s">
        <v>16</v>
      </c>
      <c r="F14" s="16" t="s">
        <v>17</v>
      </c>
      <c r="G14" s="16" t="s">
        <v>18</v>
      </c>
      <c r="H14" s="16" t="s">
        <v>19</v>
      </c>
      <c r="I14" s="16" t="s">
        <v>20</v>
      </c>
      <c r="J14" s="16" t="s">
        <v>21</v>
      </c>
    </row>
    <row r="15" spans="1:11" x14ac:dyDescent="0.25">
      <c r="A15" s="18" t="s">
        <v>22</v>
      </c>
      <c r="C15" s="18"/>
      <c r="D15" s="18" t="s">
        <v>23</v>
      </c>
      <c r="E15" s="18" t="s">
        <v>24</v>
      </c>
      <c r="F15" s="18" t="s">
        <v>24</v>
      </c>
      <c r="G15" s="18" t="s">
        <v>25</v>
      </c>
      <c r="H15" s="19">
        <v>0.7</v>
      </c>
      <c r="I15" s="19" t="s">
        <v>26</v>
      </c>
      <c r="J15" s="18"/>
    </row>
    <row r="16" spans="1:11" x14ac:dyDescent="0.25">
      <c r="A16" s="18"/>
      <c r="C16" s="18"/>
      <c r="D16" s="18"/>
      <c r="E16" s="18" t="s">
        <v>27</v>
      </c>
      <c r="F16" s="18" t="s">
        <v>28</v>
      </c>
      <c r="G16" s="18" t="s">
        <v>29</v>
      </c>
      <c r="H16" s="18" t="s">
        <v>29</v>
      </c>
      <c r="I16" s="19">
        <v>0.3</v>
      </c>
      <c r="J16" s="18"/>
    </row>
    <row r="17" spans="1:13" ht="15.75" thickBot="1" x14ac:dyDescent="0.3">
      <c r="A17" s="20"/>
      <c r="B17" s="21"/>
      <c r="C17" s="20"/>
      <c r="D17" s="20"/>
      <c r="E17" s="20"/>
      <c r="F17" s="20"/>
      <c r="G17" s="20" t="s">
        <v>30</v>
      </c>
      <c r="H17" s="20" t="s">
        <v>31</v>
      </c>
      <c r="I17" s="20" t="s">
        <v>32</v>
      </c>
      <c r="J17" s="20"/>
      <c r="M17" s="22"/>
    </row>
    <row r="18" spans="1:13" ht="15.75" thickBot="1" x14ac:dyDescent="0.3">
      <c r="A18" s="23">
        <v>19001</v>
      </c>
      <c r="B18" s="24"/>
      <c r="C18" s="25" t="s">
        <v>33</v>
      </c>
      <c r="D18" s="26">
        <v>53.84</v>
      </c>
      <c r="E18" s="26">
        <v>1.89</v>
      </c>
      <c r="F18" s="27">
        <v>51.95</v>
      </c>
      <c r="G18" s="28">
        <f>+D8/F46*F18</f>
        <v>2106.5802169958251</v>
      </c>
      <c r="H18" s="29">
        <f>(D9/F46)*F18</f>
        <v>1474.6061518970776</v>
      </c>
      <c r="I18" s="30">
        <f>+G18-H18</f>
        <v>631.97406509874759</v>
      </c>
      <c r="J18" s="31">
        <v>80013140837</v>
      </c>
    </row>
    <row r="19" spans="1:13" ht="15.75" thickBot="1" x14ac:dyDescent="0.3">
      <c r="A19" s="23">
        <v>19005</v>
      </c>
      <c r="B19" s="24"/>
      <c r="C19" s="25" t="s">
        <v>34</v>
      </c>
      <c r="D19" s="26">
        <v>36.81</v>
      </c>
      <c r="E19" s="20"/>
      <c r="F19" s="27">
        <v>36.81</v>
      </c>
      <c r="G19" s="28">
        <f>+D8/F46*F19</f>
        <v>1492.6509680003142</v>
      </c>
      <c r="H19" s="29">
        <f>+D9/F46*F19</f>
        <v>1044.8556776002199</v>
      </c>
      <c r="I19" s="30">
        <f t="shared" ref="I19:I42" si="0">+G19-H19</f>
        <v>447.79529040009425</v>
      </c>
      <c r="J19" s="31">
        <v>97028670822</v>
      </c>
    </row>
    <row r="20" spans="1:13" ht="15.75" thickBot="1" x14ac:dyDescent="0.3">
      <c r="A20" s="23">
        <v>19006</v>
      </c>
      <c r="B20" s="24"/>
      <c r="C20" s="25" t="s">
        <v>35</v>
      </c>
      <c r="D20" s="26">
        <v>10.96</v>
      </c>
      <c r="E20" s="20"/>
      <c r="F20" s="27">
        <v>10.96</v>
      </c>
      <c r="G20" s="28">
        <f>+D8/F46*F20</f>
        <v>444.42962807072655</v>
      </c>
      <c r="H20" s="29">
        <f>+D9/F46*F20</f>
        <v>311.10073964950857</v>
      </c>
      <c r="I20" s="30">
        <f t="shared" si="0"/>
        <v>133.32888842121798</v>
      </c>
      <c r="J20" s="31">
        <v>9302181012</v>
      </c>
    </row>
    <row r="21" spans="1:13" ht="15.75" thickBot="1" x14ac:dyDescent="0.3">
      <c r="A21" s="23">
        <v>19012</v>
      </c>
      <c r="B21" s="24"/>
      <c r="C21" s="25" t="s">
        <v>36</v>
      </c>
      <c r="D21" s="26">
        <v>23.67</v>
      </c>
      <c r="E21" s="20"/>
      <c r="F21" s="27">
        <v>23.67</v>
      </c>
      <c r="G21" s="28">
        <f>+D8/F46*F21</f>
        <v>959.82201609800154</v>
      </c>
      <c r="H21" s="29">
        <f>+D9/F46*F21</f>
        <v>671.87541126860117</v>
      </c>
      <c r="I21" s="30">
        <f t="shared" si="0"/>
        <v>287.94660482940037</v>
      </c>
      <c r="J21" s="31">
        <v>638000885</v>
      </c>
    </row>
    <row r="22" spans="1:13" ht="15.75" thickBot="1" x14ac:dyDescent="0.3">
      <c r="A22" s="23">
        <v>19017</v>
      </c>
      <c r="B22" s="24"/>
      <c r="C22" s="25" t="s">
        <v>37</v>
      </c>
      <c r="D22" s="26">
        <v>24.29</v>
      </c>
      <c r="E22" s="20"/>
      <c r="F22" s="27">
        <v>24.29</v>
      </c>
      <c r="G22" s="28">
        <f>+D8/F46*F22</f>
        <v>984.9631081968929</v>
      </c>
      <c r="H22" s="29">
        <f>+D9/F46*F22</f>
        <v>689.47417573782502</v>
      </c>
      <c r="I22" s="30">
        <f t="shared" si="0"/>
        <v>295.48893245906788</v>
      </c>
      <c r="J22" s="31">
        <v>93035370878</v>
      </c>
    </row>
    <row r="23" spans="1:13" ht="15.75" thickBot="1" x14ac:dyDescent="0.3">
      <c r="A23" s="23">
        <v>19018</v>
      </c>
      <c r="B23" s="24"/>
      <c r="C23" s="25" t="s">
        <v>38</v>
      </c>
      <c r="D23" s="26">
        <v>17.8</v>
      </c>
      <c r="E23" s="26">
        <v>1.8</v>
      </c>
      <c r="F23" s="27">
        <v>16</v>
      </c>
      <c r="G23" s="28">
        <f>+D8/F46*F23</f>
        <v>648.80237674558612</v>
      </c>
      <c r="H23" s="29">
        <f>+D9/F46*F23</f>
        <v>454.16166372191032</v>
      </c>
      <c r="I23" s="30">
        <f t="shared" si="0"/>
        <v>194.6407130236758</v>
      </c>
      <c r="J23" s="31">
        <v>93012730870</v>
      </c>
    </row>
    <row r="24" spans="1:13" ht="15.75" thickBot="1" x14ac:dyDescent="0.3">
      <c r="A24" s="23">
        <v>19041</v>
      </c>
      <c r="B24" s="24"/>
      <c r="C24" s="25" t="s">
        <v>39</v>
      </c>
      <c r="D24" s="26">
        <v>149.87</v>
      </c>
      <c r="E24" s="26">
        <v>57.37</v>
      </c>
      <c r="F24" s="27">
        <v>92.5</v>
      </c>
      <c r="G24" s="28">
        <f>+D8/F46*F24</f>
        <v>3750.8887405604196</v>
      </c>
      <c r="H24" s="29">
        <f>+D9/F46*F24</f>
        <v>2625.6221183922939</v>
      </c>
      <c r="I24" s="30">
        <f t="shared" si="0"/>
        <v>1125.2666221681257</v>
      </c>
      <c r="J24" s="31">
        <v>97036690820</v>
      </c>
    </row>
    <row r="25" spans="1:13" ht="15.75" thickBot="1" x14ac:dyDescent="0.3">
      <c r="A25" s="23">
        <v>19048</v>
      </c>
      <c r="B25" s="24"/>
      <c r="C25" s="25" t="s">
        <v>40</v>
      </c>
      <c r="D25" s="26">
        <v>20.41</v>
      </c>
      <c r="E25" s="20"/>
      <c r="F25" s="27">
        <v>20.41</v>
      </c>
      <c r="G25" s="28">
        <f>+D8/F46*F25</f>
        <v>827.62853183608831</v>
      </c>
      <c r="H25" s="29">
        <f>+D9/F46*F25</f>
        <v>579.33997228526187</v>
      </c>
      <c r="I25" s="30">
        <f t="shared" si="0"/>
        <v>248.28855955082645</v>
      </c>
      <c r="J25" s="31">
        <v>92010280854</v>
      </c>
    </row>
    <row r="26" spans="1:13" ht="15.75" thickBot="1" x14ac:dyDescent="0.3">
      <c r="A26" s="23">
        <v>19061</v>
      </c>
      <c r="B26" s="24"/>
      <c r="C26" s="25" t="s">
        <v>41</v>
      </c>
      <c r="D26" s="26">
        <v>21.44</v>
      </c>
      <c r="E26" s="26">
        <v>0.3</v>
      </c>
      <c r="F26" s="27">
        <v>21.14</v>
      </c>
      <c r="G26" s="28">
        <f>+D8/F46*F26</f>
        <v>857.23014027510567</v>
      </c>
      <c r="H26" s="29">
        <f>+D9/F46*F26</f>
        <v>600.06109819257404</v>
      </c>
      <c r="I26" s="30">
        <f t="shared" si="0"/>
        <v>257.16904208253163</v>
      </c>
      <c r="J26" s="31">
        <v>1297400887</v>
      </c>
    </row>
    <row r="27" spans="1:13" ht="15.75" thickBot="1" x14ac:dyDescent="0.3">
      <c r="A27" s="23">
        <v>19064</v>
      </c>
      <c r="B27" s="24"/>
      <c r="C27" s="25" t="s">
        <v>42</v>
      </c>
      <c r="D27" s="26">
        <v>40.32</v>
      </c>
      <c r="E27" s="20"/>
      <c r="F27" s="27">
        <v>40.32</v>
      </c>
      <c r="G27" s="28">
        <f>+D8/F46*F27</f>
        <v>1634.981989398877</v>
      </c>
      <c r="H27" s="29">
        <f>+D9/F46*F27</f>
        <v>1144.487392579214</v>
      </c>
      <c r="I27" s="30">
        <f t="shared" si="0"/>
        <v>490.494596819663</v>
      </c>
      <c r="J27" s="31">
        <v>93013440891</v>
      </c>
    </row>
    <row r="28" spans="1:13" ht="15.75" thickBot="1" x14ac:dyDescent="0.3">
      <c r="A28" s="23">
        <v>19083</v>
      </c>
      <c r="B28" s="24"/>
      <c r="C28" s="25" t="s">
        <v>43</v>
      </c>
      <c r="D28" s="26">
        <v>34.19</v>
      </c>
      <c r="E28" s="20"/>
      <c r="F28" s="27">
        <v>34.19</v>
      </c>
      <c r="G28" s="28">
        <f>+D8/F46*F28</f>
        <v>1386.4095788082243</v>
      </c>
      <c r="H28" s="29">
        <f>+D9/F46*F28</f>
        <v>970.48670516575703</v>
      </c>
      <c r="I28" s="30">
        <f t="shared" si="0"/>
        <v>415.92287364246727</v>
      </c>
      <c r="J28" s="31">
        <v>90016820871</v>
      </c>
    </row>
    <row r="29" spans="1:13" ht="15.75" thickBot="1" x14ac:dyDescent="0.3">
      <c r="A29" s="23">
        <v>19084</v>
      </c>
      <c r="B29" s="24"/>
      <c r="C29" s="25" t="s">
        <v>44</v>
      </c>
      <c r="D29" s="26">
        <v>10.44</v>
      </c>
      <c r="E29" s="20"/>
      <c r="F29" s="27">
        <v>10.44</v>
      </c>
      <c r="G29" s="28">
        <f>+D8/F46*F29</f>
        <v>423.34355082649495</v>
      </c>
      <c r="H29" s="29">
        <f>+D9/F46*F29</f>
        <v>296.34048557854646</v>
      </c>
      <c r="I29" s="30">
        <f t="shared" si="0"/>
        <v>127.00306524794848</v>
      </c>
      <c r="J29" s="31">
        <v>91015280869</v>
      </c>
    </row>
    <row r="30" spans="1:13" ht="15.75" thickBot="1" x14ac:dyDescent="0.3">
      <c r="A30" s="23">
        <v>19098</v>
      </c>
      <c r="B30" s="24"/>
      <c r="C30" s="25" t="s">
        <v>45</v>
      </c>
      <c r="D30" s="26">
        <v>28.47</v>
      </c>
      <c r="E30" s="20"/>
      <c r="F30" s="27">
        <v>28.47</v>
      </c>
      <c r="G30" s="28">
        <f>+D8/F46*F30</f>
        <v>1154.4627291216773</v>
      </c>
      <c r="H30" s="29">
        <f>+D9/F46*F30</f>
        <v>808.1239103851741</v>
      </c>
      <c r="I30" s="30">
        <f t="shared" si="0"/>
        <v>346.33881873650319</v>
      </c>
      <c r="J30" s="31">
        <v>90030060876</v>
      </c>
    </row>
    <row r="31" spans="1:13" ht="15.75" thickBot="1" x14ac:dyDescent="0.3">
      <c r="A31" s="23">
        <v>19102</v>
      </c>
      <c r="B31" s="24"/>
      <c r="C31" s="25" t="s">
        <v>46</v>
      </c>
      <c r="D31" s="26">
        <v>115.1</v>
      </c>
      <c r="E31" s="20"/>
      <c r="F31" s="27">
        <v>115.1</v>
      </c>
      <c r="G31" s="28">
        <f>+D8/F46*F31</f>
        <v>4667.3220977135597</v>
      </c>
      <c r="H31" s="29">
        <f>+D9/F46*F31</f>
        <v>3267.1254683994921</v>
      </c>
      <c r="I31" s="30">
        <f t="shared" si="0"/>
        <v>1400.1966293140676</v>
      </c>
      <c r="J31" s="31">
        <v>92017180834</v>
      </c>
    </row>
    <row r="32" spans="1:13" ht="15.75" thickBot="1" x14ac:dyDescent="0.3">
      <c r="A32" s="23">
        <v>19106</v>
      </c>
      <c r="B32" s="24"/>
      <c r="C32" s="25" t="s">
        <v>47</v>
      </c>
      <c r="D32" s="26">
        <v>84.32</v>
      </c>
      <c r="E32" s="20"/>
      <c r="F32" s="27">
        <v>84.32</v>
      </c>
      <c r="G32" s="28">
        <f>+D8/F46*F32</f>
        <v>3419.1885254492386</v>
      </c>
      <c r="H32" s="29">
        <f>+D9/F46*F32</f>
        <v>2393.431967814467</v>
      </c>
      <c r="I32" s="30">
        <f t="shared" si="0"/>
        <v>1025.7565576347715</v>
      </c>
      <c r="J32" s="31">
        <v>97088430836</v>
      </c>
    </row>
    <row r="33" spans="1:10" ht="15.75" thickBot="1" x14ac:dyDescent="0.3">
      <c r="A33" s="23">
        <v>19111</v>
      </c>
      <c r="B33" s="24"/>
      <c r="C33" s="25" t="s">
        <v>48</v>
      </c>
      <c r="D33" s="26">
        <v>34.14</v>
      </c>
      <c r="E33" s="20"/>
      <c r="F33" s="27">
        <v>34.14</v>
      </c>
      <c r="G33" s="28">
        <f>+D8/F46*F33</f>
        <v>1384.3820713808943</v>
      </c>
      <c r="H33" s="29">
        <f>+D9/F46*F33</f>
        <v>969.0674499666261</v>
      </c>
      <c r="I33" s="30">
        <f t="shared" si="0"/>
        <v>415.31462141426823</v>
      </c>
      <c r="J33" s="31">
        <v>93063430818</v>
      </c>
    </row>
    <row r="34" spans="1:10" ht="15.75" thickBot="1" x14ac:dyDescent="0.3">
      <c r="A34" s="23">
        <v>19112</v>
      </c>
      <c r="B34" s="24"/>
      <c r="C34" s="25" t="s">
        <v>49</v>
      </c>
      <c r="D34" s="26">
        <v>1.24</v>
      </c>
      <c r="E34" s="20"/>
      <c r="F34" s="27">
        <v>1.24</v>
      </c>
      <c r="G34" s="28">
        <f>+D8/F46*F34</f>
        <v>50.282184197782925</v>
      </c>
      <c r="H34" s="29">
        <f>+D9/F46*F34</f>
        <v>35.197528938448052</v>
      </c>
      <c r="I34" s="30">
        <f t="shared" si="0"/>
        <v>15.084655259334873</v>
      </c>
      <c r="J34" s="31">
        <v>90024440845</v>
      </c>
    </row>
    <row r="35" spans="1:10" ht="15.75" thickBot="1" x14ac:dyDescent="0.3">
      <c r="A35" s="23">
        <v>19113</v>
      </c>
      <c r="B35" s="24"/>
      <c r="C35" s="25" t="s">
        <v>50</v>
      </c>
      <c r="D35" s="26">
        <v>8.01</v>
      </c>
      <c r="E35" s="26">
        <v>5.25</v>
      </c>
      <c r="F35" s="27">
        <v>2.76</v>
      </c>
      <c r="G35" s="28">
        <f>+D8/F46*F35</f>
        <v>111.91840998861359</v>
      </c>
      <c r="H35" s="29">
        <f>+D9/F46*F35</f>
        <v>78.34288699202952</v>
      </c>
      <c r="I35" s="30">
        <f t="shared" si="0"/>
        <v>33.57552299658407</v>
      </c>
      <c r="J35" s="31">
        <v>90006250857</v>
      </c>
    </row>
    <row r="36" spans="1:10" ht="15.75" thickBot="1" x14ac:dyDescent="0.3">
      <c r="A36" s="23">
        <v>19115</v>
      </c>
      <c r="B36" s="24"/>
      <c r="C36" s="25" t="s">
        <v>51</v>
      </c>
      <c r="D36" s="26">
        <v>50.48</v>
      </c>
      <c r="E36" s="20"/>
      <c r="F36" s="27">
        <v>50.48</v>
      </c>
      <c r="G36" s="28">
        <f>+D8/F46*F36</f>
        <v>2046.971498632324</v>
      </c>
      <c r="H36" s="29">
        <f>+D9/F46*F36</f>
        <v>1432.880049042627</v>
      </c>
      <c r="I36" s="30">
        <f t="shared" si="0"/>
        <v>614.09144958969705</v>
      </c>
      <c r="J36" s="31">
        <v>90053100872</v>
      </c>
    </row>
    <row r="37" spans="1:10" ht="15.75" thickBot="1" x14ac:dyDescent="0.3">
      <c r="A37" s="32">
        <v>19116</v>
      </c>
      <c r="B37" s="33"/>
      <c r="C37" s="25" t="s">
        <v>52</v>
      </c>
      <c r="D37" s="26">
        <v>30.32</v>
      </c>
      <c r="E37" s="20"/>
      <c r="F37" s="27">
        <v>30.32</v>
      </c>
      <c r="G37" s="28">
        <f>+D8/F46*F37</f>
        <v>1229.4805039328858</v>
      </c>
      <c r="H37" s="29">
        <f>+D9/F46*F37</f>
        <v>860.63635275302011</v>
      </c>
      <c r="I37" s="30">
        <f t="shared" si="0"/>
        <v>368.84415117986566</v>
      </c>
      <c r="J37" s="31">
        <v>93070220814</v>
      </c>
    </row>
    <row r="38" spans="1:10" ht="15.75" thickBot="1" x14ac:dyDescent="0.3">
      <c r="A38" s="34">
        <v>19120</v>
      </c>
      <c r="B38" s="35"/>
      <c r="C38" s="20" t="s">
        <v>53</v>
      </c>
      <c r="D38" s="26">
        <v>12.68</v>
      </c>
      <c r="E38" s="20"/>
      <c r="F38" s="27">
        <v>12.68</v>
      </c>
      <c r="G38" s="28">
        <f>+D8/F46*F38</f>
        <v>514.17588357087698</v>
      </c>
      <c r="H38" s="29">
        <f>+D9/F46*F38</f>
        <v>359.92311849961391</v>
      </c>
      <c r="I38" s="30">
        <f t="shared" si="0"/>
        <v>154.25276507126307</v>
      </c>
      <c r="J38" s="31">
        <v>97025820826</v>
      </c>
    </row>
    <row r="39" spans="1:10" ht="30.75" customHeight="1" thickBot="1" x14ac:dyDescent="0.3">
      <c r="A39" s="23">
        <v>19122</v>
      </c>
      <c r="B39" s="24"/>
      <c r="C39" s="25" t="s">
        <v>54</v>
      </c>
      <c r="D39" s="26">
        <v>4.57</v>
      </c>
      <c r="E39" s="20"/>
      <c r="F39" s="27">
        <v>4.57</v>
      </c>
      <c r="G39" s="28">
        <f>+D8/F46*F39</f>
        <v>185.31417885795804</v>
      </c>
      <c r="H39" s="29">
        <f>+D9/F46*F39</f>
        <v>129.71992520057063</v>
      </c>
      <c r="I39" s="30">
        <f t="shared" si="0"/>
        <v>55.594253657387412</v>
      </c>
      <c r="J39" s="31">
        <v>9600154820</v>
      </c>
    </row>
    <row r="40" spans="1:10" ht="26.25" thickBot="1" x14ac:dyDescent="0.3">
      <c r="A40" s="23">
        <v>19123</v>
      </c>
      <c r="B40" s="24"/>
      <c r="C40" s="36" t="s">
        <v>55</v>
      </c>
      <c r="D40" s="26">
        <v>5.84</v>
      </c>
      <c r="E40" s="20"/>
      <c r="F40" s="27">
        <v>5.84</v>
      </c>
      <c r="G40" s="28">
        <f>+D8/F46*F40</f>
        <v>236.81286751213892</v>
      </c>
      <c r="H40" s="29">
        <f>+D9/F46*F40</f>
        <v>165.76900725849725</v>
      </c>
      <c r="I40" s="30">
        <f t="shared" si="0"/>
        <v>71.043860253641668</v>
      </c>
      <c r="J40" s="37">
        <v>90000890872</v>
      </c>
    </row>
    <row r="41" spans="1:10" ht="31.5" customHeight="1" thickBot="1" x14ac:dyDescent="0.3">
      <c r="A41" s="23">
        <v>19124</v>
      </c>
      <c r="C41" s="25" t="s">
        <v>56</v>
      </c>
      <c r="D41" s="26">
        <v>8.8800000000000008</v>
      </c>
      <c r="E41" s="20"/>
      <c r="F41" s="27">
        <v>8.8800000000000008</v>
      </c>
      <c r="G41" s="28">
        <f>+D8/F46*F41</f>
        <v>360.08531909380031</v>
      </c>
      <c r="H41" s="29">
        <f>+D9/F46*F41</f>
        <v>252.05972336566026</v>
      </c>
      <c r="I41" s="30">
        <f t="shared" si="0"/>
        <v>108.02559572814005</v>
      </c>
      <c r="J41" s="37">
        <v>93079210816</v>
      </c>
    </row>
    <row r="42" spans="1:10" ht="26.25" thickBot="1" x14ac:dyDescent="0.3">
      <c r="A42" s="23">
        <v>19125</v>
      </c>
      <c r="B42" s="38"/>
      <c r="C42" s="36" t="s">
        <v>57</v>
      </c>
      <c r="D42" s="26">
        <v>2.59</v>
      </c>
      <c r="E42" s="20"/>
      <c r="F42" s="27">
        <v>2.59</v>
      </c>
      <c r="G42" s="28">
        <f>+D8/F46*F42</f>
        <v>105.02488473569174</v>
      </c>
      <c r="H42" s="29">
        <f>+D9/F46*F42</f>
        <v>73.517419314984224</v>
      </c>
      <c r="I42" s="30">
        <f t="shared" si="0"/>
        <v>31.507465420707518</v>
      </c>
      <c r="J42" s="37">
        <v>3209650831</v>
      </c>
    </row>
    <row r="43" spans="1:10" ht="15.75" thickBot="1" x14ac:dyDescent="0.3">
      <c r="D43" s="21"/>
      <c r="E43" s="21"/>
      <c r="F43" s="21"/>
      <c r="G43" s="21"/>
      <c r="H43" s="21"/>
      <c r="I43" s="39"/>
    </row>
    <row r="44" spans="1:10" x14ac:dyDescent="0.25">
      <c r="F44">
        <f>SUM(F18:F43)</f>
        <v>764.07</v>
      </c>
      <c r="G44" s="15">
        <f>SUM(G18:G43)</f>
        <v>30983.152000000002</v>
      </c>
      <c r="H44" s="15">
        <f>SUM(H18:H42)</f>
        <v>21688.206399999992</v>
      </c>
      <c r="I44" s="15">
        <f>SUM(I18:I42)</f>
        <v>9294.9456000000009</v>
      </c>
    </row>
    <row r="45" spans="1:10" ht="15.75" thickBot="1" x14ac:dyDescent="0.3"/>
    <row r="46" spans="1:10" ht="15.75" thickBot="1" x14ac:dyDescent="0.3">
      <c r="A46" s="40" t="s">
        <v>58</v>
      </c>
      <c r="B46" s="41"/>
      <c r="C46" s="42"/>
      <c r="D46" s="43">
        <v>831.68</v>
      </c>
      <c r="E46" s="44">
        <v>66.61</v>
      </c>
      <c r="F46" s="44">
        <f>SUM(F18:F42)</f>
        <v>764.07</v>
      </c>
    </row>
    <row r="48" spans="1:10" x14ac:dyDescent="0.25">
      <c r="F48" s="45"/>
    </row>
    <row r="49" spans="3:6" x14ac:dyDescent="0.25">
      <c r="F49" s="45"/>
    </row>
    <row r="54" spans="3:6" ht="15.75" x14ac:dyDescent="0.25">
      <c r="C54" s="46" t="s">
        <v>59</v>
      </c>
      <c r="E54" t="s">
        <v>60</v>
      </c>
    </row>
    <row r="55" spans="3:6" x14ac:dyDescent="0.25">
      <c r="E55" t="s">
        <v>61</v>
      </c>
    </row>
  </sheetData>
  <mergeCells count="7">
    <mergeCell ref="A46:C46"/>
    <mergeCell ref="A2:E2"/>
    <mergeCell ref="A3:F3"/>
    <mergeCell ref="A4:C4"/>
    <mergeCell ref="A6:C6"/>
    <mergeCell ref="A11:C11"/>
    <mergeCell ref="A12:C12"/>
  </mergeCells>
  <pageMargins left="0.51181102362204722" right="0.31496062992125984" top="0.55118110236220474" bottom="0.55118110236220474" header="0.31496062992125984" footer="0.31496062992125984"/>
  <pageSetup paperSize="9"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 completo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2022-12-04T10:17:22Z</dcterms:created>
  <dcterms:modified xsi:type="dcterms:W3CDTF">2022-12-04T10:17:59Z</dcterms:modified>
</cp:coreProperties>
</file>