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CO\FITARCO PRESIDENTE\VENTURA\VENTURA 06dic22\"/>
    </mc:Choice>
  </mc:AlternateContent>
  <bookViews>
    <workbookView xWindow="0" yWindow="0" windowWidth="20490" windowHeight="7500"/>
  </bookViews>
  <sheets>
    <sheet name="CI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3" i="1"/>
  <c r="D23" i="1"/>
  <c r="F23" i="1" s="1"/>
  <c r="E22" i="1"/>
  <c r="D22" i="1"/>
  <c r="F22" i="1" s="1"/>
  <c r="E21" i="1"/>
  <c r="E27" i="1" s="1"/>
  <c r="E29" i="1" s="1"/>
  <c r="D21" i="1"/>
  <c r="F21" i="1" s="1"/>
  <c r="F27" i="1" s="1"/>
  <c r="F29" i="1" s="1"/>
  <c r="D14" i="1"/>
  <c r="I12" i="1"/>
  <c r="D11" i="1"/>
  <c r="I9" i="1"/>
  <c r="I15" i="1" s="1"/>
  <c r="G23" i="1" l="1"/>
  <c r="G24" i="1"/>
  <c r="D29" i="1"/>
  <c r="G20" i="1"/>
  <c r="G21" i="1"/>
  <c r="G27" i="1" s="1"/>
  <c r="G22" i="1"/>
</calcChain>
</file>

<file path=xl/sharedStrings.xml><?xml version="1.0" encoding="utf-8"?>
<sst xmlns="http://schemas.openxmlformats.org/spreadsheetml/2006/main" count="32" uniqueCount="31">
  <si>
    <t>Piano di riparto contributo Regione Sicilia stagione sportiva 2022</t>
  </si>
  <si>
    <t>Assegnazione alle ASD aventi diritto secondo il disposto</t>
  </si>
  <si>
    <t>comma 41 dell'Art 12 Legge Regionale 13 del 25/05/22</t>
  </si>
  <si>
    <t>Valori del contributo espressi in euro</t>
  </si>
  <si>
    <t>Assegnazione del Piano di Riparto</t>
  </si>
  <si>
    <t>Differenza a saldo</t>
  </si>
  <si>
    <t>quota dell'80% spettante ASD PARALIMPICHE sul 100%</t>
  </si>
  <si>
    <t xml:space="preserve">Quota ASD </t>
  </si>
  <si>
    <t>Quota spettante al C.R.  Sul 100%</t>
  </si>
  <si>
    <t>Quota Comitato Regionale</t>
  </si>
  <si>
    <t>Cod.</t>
  </si>
  <si>
    <t>Denominazione</t>
  </si>
  <si>
    <t>Punti</t>
  </si>
  <si>
    <t>Totale</t>
  </si>
  <si>
    <t>Contributo</t>
  </si>
  <si>
    <t>Codice Fiscale</t>
  </si>
  <si>
    <t>Federale</t>
  </si>
  <si>
    <t>Federali BASE</t>
  </si>
  <si>
    <t>Paralimp.</t>
  </si>
  <si>
    <t>punti</t>
  </si>
  <si>
    <t>Paralimpico</t>
  </si>
  <si>
    <t>PARA</t>
  </si>
  <si>
    <t>su base</t>
  </si>
  <si>
    <t>A.S.D. Compagnia Arcieri Catania</t>
  </si>
  <si>
    <t>A.S.D. Dyamond Archery Palermo</t>
  </si>
  <si>
    <t>A.S.D. Arcieri Mediterranei</t>
  </si>
  <si>
    <t>A.S.D. Arco Club Gela</t>
  </si>
  <si>
    <t>Totale punti Federali e relativo contributo per le Società</t>
  </si>
  <si>
    <t>COMITATO REGIONALE SICILIA</t>
  </si>
  <si>
    <t>IL PRESIDENTE DEL COMITATO REGIONALE</t>
  </si>
  <si>
    <t>RENATO IPPOLITO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</si>
</sst>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rgb="FF006E3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readingOrder="1"/>
    </xf>
    <xf numFmtId="0" fontId="0" fillId="0" borderId="0" xfId="0" applyAlignment="1">
      <alignment readingOrder="1"/>
    </xf>
    <xf numFmtId="0" fontId="0" fillId="0" borderId="0" xfId="0" applyAlignment="1">
      <alignment readingOrder="1"/>
    </xf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44" fontId="0" fillId="0" borderId="0" xfId="0" applyNumberFormat="1"/>
    <xf numFmtId="0" fontId="4" fillId="0" borderId="0" xfId="0" applyFont="1"/>
    <xf numFmtId="4" fontId="4" fillId="0" borderId="0" xfId="0" applyNumberFormat="1" applyFont="1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" fontId="0" fillId="0" borderId="0" xfId="0" applyNumberFormat="1"/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9" fontId="0" fillId="0" borderId="0" xfId="0" applyNumberFormat="1"/>
    <xf numFmtId="0" fontId="8" fillId="0" borderId="0" xfId="0" applyFont="1" applyAlignment="1">
      <alignment vertical="center"/>
    </xf>
    <xf numFmtId="0" fontId="0" fillId="0" borderId="0" xfId="0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188653</xdr:colOff>
      <xdr:row>4</xdr:row>
      <xdr:rowOff>172085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132253" cy="934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31</xdr:row>
      <xdr:rowOff>0</xdr:rowOff>
    </xdr:from>
    <xdr:ext cx="6132253" cy="934085"/>
    <xdr:pic>
      <xdr:nvPicPr>
        <xdr:cNvPr id="3" name="Immagin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34100"/>
          <a:ext cx="6132253" cy="934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38</xdr:row>
      <xdr:rowOff>0</xdr:rowOff>
    </xdr:from>
    <xdr:ext cx="2599863" cy="452120"/>
    <xdr:pic>
      <xdr:nvPicPr>
        <xdr:cNvPr id="4" name="Immagin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7477125"/>
          <a:ext cx="2599863" cy="4521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O/FITARCO%20PRESIDENTE/documenti%20CIP22/TABELLA%20PUNTI%20PARA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COMI"/>
      <sheetName val="DYAMOND"/>
      <sheetName val="ARCIERI"/>
      <sheetName val="CAMPOLO"/>
      <sheetName val="CHIRICò"/>
      <sheetName val="DEMETRICO"/>
      <sheetName val="FLORENO"/>
      <sheetName val="LA ROSA"/>
      <sheetName val="LISOTTA"/>
      <sheetName val="NERI"/>
      <sheetName val="VACCARO"/>
      <sheetName val="VIRGILIO"/>
      <sheetName val="SCUDERA K"/>
      <sheetName val="MEDITERRANEI"/>
    </sheetNames>
    <sheetDataSet>
      <sheetData sheetId="0">
        <row r="18">
          <cell r="O18">
            <v>0.29799999999999999</v>
          </cell>
          <cell r="S18">
            <v>0.62212943632567841</v>
          </cell>
        </row>
      </sheetData>
      <sheetData sheetId="1">
        <row r="12">
          <cell r="E12">
            <v>7.1310000000000002</v>
          </cell>
        </row>
        <row r="15">
          <cell r="K15">
            <v>3.1443185325631644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G6" t="str">
            <v>0,82 </v>
          </cell>
        </row>
      </sheetData>
      <sheetData sheetId="13">
        <row r="78">
          <cell r="N78">
            <v>0.13745173745173747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4"/>
  <sheetViews>
    <sheetView tabSelected="1" view="pageBreakPreview" zoomScaleNormal="110" zoomScaleSheetLayoutView="100" workbookViewId="0">
      <selection activeCell="A15" sqref="A15:C15"/>
    </sheetView>
  </sheetViews>
  <sheetFormatPr defaultRowHeight="15" x14ac:dyDescent="0.25"/>
  <cols>
    <col min="1" max="1" width="8.140625" bestFit="1" customWidth="1"/>
    <col min="2" max="2" width="9.140625" hidden="1" customWidth="1"/>
    <col min="3" max="3" width="40.5703125" customWidth="1"/>
    <col min="4" max="4" width="12" bestFit="1" customWidth="1"/>
    <col min="5" max="5" width="8.85546875" bestFit="1" customWidth="1"/>
    <col min="6" max="6" width="7.7109375" bestFit="1" customWidth="1"/>
    <col min="7" max="7" width="11.85546875" bestFit="1" customWidth="1"/>
    <col min="8" max="8" width="11.140625" customWidth="1"/>
    <col min="9" max="9" width="14.85546875" customWidth="1"/>
    <col min="10" max="10" width="13.42578125" bestFit="1" customWidth="1"/>
  </cols>
  <sheetData>
    <row r="4" spans="1:10" x14ac:dyDescent="0.25">
      <c r="A4" s="1" t="s">
        <v>0</v>
      </c>
    </row>
    <row r="5" spans="1:10" x14ac:dyDescent="0.25">
      <c r="A5" s="2" t="s">
        <v>1</v>
      </c>
      <c r="B5" s="2"/>
      <c r="C5" s="2"/>
      <c r="D5" s="3"/>
      <c r="E5" s="3"/>
      <c r="F5" s="4"/>
      <c r="G5" s="4"/>
      <c r="H5" s="4"/>
      <c r="I5" s="4"/>
      <c r="J5" s="4"/>
    </row>
    <row r="6" spans="1:10" x14ac:dyDescent="0.25">
      <c r="A6" s="2" t="s">
        <v>2</v>
      </c>
      <c r="B6" s="5"/>
      <c r="C6" s="5"/>
      <c r="D6" s="5"/>
      <c r="E6" s="5"/>
      <c r="F6" s="5"/>
    </row>
    <row r="7" spans="1:10" x14ac:dyDescent="0.25">
      <c r="A7" s="6" t="s">
        <v>3</v>
      </c>
      <c r="B7" s="6"/>
      <c r="C7" s="6"/>
      <c r="D7" s="7"/>
      <c r="E7" s="7"/>
      <c r="F7" s="7"/>
    </row>
    <row r="9" spans="1:10" x14ac:dyDescent="0.25">
      <c r="A9" s="8" t="s">
        <v>4</v>
      </c>
      <c r="B9" s="8"/>
      <c r="C9" s="8"/>
      <c r="D9" s="9">
        <v>23309</v>
      </c>
      <c r="G9" s="10" t="s">
        <v>5</v>
      </c>
      <c r="H9" s="10"/>
      <c r="I9" s="11">
        <f>+D9-D10</f>
        <v>23309</v>
      </c>
    </row>
    <row r="10" spans="1:10" x14ac:dyDescent="0.25">
      <c r="A10" s="12"/>
      <c r="B10" s="12"/>
      <c r="C10" s="12"/>
      <c r="D10" s="13"/>
    </row>
    <row r="11" spans="1:10" x14ac:dyDescent="0.25">
      <c r="A11" s="12" t="s">
        <v>6</v>
      </c>
      <c r="B11" s="12"/>
      <c r="C11" s="12"/>
      <c r="D11" s="9">
        <f>+D9*80%</f>
        <v>18647.2</v>
      </c>
    </row>
    <row r="12" spans="1:10" x14ac:dyDescent="0.25">
      <c r="A12" s="12"/>
      <c r="B12" s="12"/>
      <c r="C12" s="12"/>
      <c r="D12" s="14"/>
      <c r="G12" t="s">
        <v>7</v>
      </c>
      <c r="I12" s="15">
        <f>+I9*80%</f>
        <v>18647.2</v>
      </c>
    </row>
    <row r="13" spans="1:10" x14ac:dyDescent="0.25">
      <c r="A13" s="12"/>
      <c r="B13" s="12"/>
      <c r="C13" s="12"/>
      <c r="D13" s="13"/>
    </row>
    <row r="14" spans="1:10" x14ac:dyDescent="0.25">
      <c r="A14" s="8" t="s">
        <v>8</v>
      </c>
      <c r="B14" s="8"/>
      <c r="C14" s="8"/>
      <c r="D14" s="9">
        <f>+D9*20%</f>
        <v>4661.8</v>
      </c>
    </row>
    <row r="15" spans="1:10" x14ac:dyDescent="0.25">
      <c r="A15" s="8"/>
      <c r="B15" s="8"/>
      <c r="C15" s="8"/>
      <c r="D15" s="14"/>
      <c r="G15" t="s">
        <v>9</v>
      </c>
      <c r="I15" s="15">
        <f>+I9*20%</f>
        <v>4661.8</v>
      </c>
    </row>
    <row r="16" spans="1:10" ht="15.75" thickBot="1" x14ac:dyDescent="0.3"/>
    <row r="17" spans="1:10" x14ac:dyDescent="0.25">
      <c r="A17" s="16" t="s">
        <v>10</v>
      </c>
      <c r="B17" s="17"/>
      <c r="C17" s="16" t="s">
        <v>11</v>
      </c>
      <c r="D17" s="18" t="s">
        <v>12</v>
      </c>
      <c r="E17" s="18" t="s">
        <v>12</v>
      </c>
      <c r="F17" s="16" t="s">
        <v>13</v>
      </c>
      <c r="G17" s="16" t="s">
        <v>14</v>
      </c>
      <c r="H17" s="16"/>
      <c r="I17" s="16" t="s">
        <v>15</v>
      </c>
    </row>
    <row r="18" spans="1:10" ht="25.5" x14ac:dyDescent="0.25">
      <c r="A18" s="19" t="s">
        <v>16</v>
      </c>
      <c r="C18" s="19"/>
      <c r="D18" s="20" t="s">
        <v>17</v>
      </c>
      <c r="E18" s="19" t="s">
        <v>18</v>
      </c>
      <c r="F18" s="19" t="s">
        <v>19</v>
      </c>
      <c r="G18" s="19" t="s">
        <v>20</v>
      </c>
      <c r="H18" s="21"/>
      <c r="I18" s="19"/>
    </row>
    <row r="19" spans="1:10" x14ac:dyDescent="0.25">
      <c r="A19" s="19"/>
      <c r="C19" s="19"/>
      <c r="D19" s="20"/>
      <c r="E19" s="20"/>
      <c r="F19" s="19" t="s">
        <v>21</v>
      </c>
      <c r="G19" s="19" t="s">
        <v>22</v>
      </c>
      <c r="H19" s="21"/>
      <c r="I19" s="19"/>
    </row>
    <row r="20" spans="1:10" ht="15.75" thickBot="1" x14ac:dyDescent="0.3">
      <c r="A20" s="22"/>
      <c r="B20" s="23"/>
      <c r="C20" s="22"/>
      <c r="D20" s="24"/>
      <c r="E20" s="22"/>
      <c r="F20" s="22"/>
      <c r="G20" s="25">
        <f>+D11</f>
        <v>18647.2</v>
      </c>
      <c r="H20" s="22"/>
      <c r="I20" s="22"/>
    </row>
    <row r="21" spans="1:10" ht="15.75" thickBot="1" x14ac:dyDescent="0.3">
      <c r="A21" s="26">
        <v>19018</v>
      </c>
      <c r="B21" s="27"/>
      <c r="C21" s="28" t="s">
        <v>23</v>
      </c>
      <c r="D21" s="29">
        <f>+[1]TRICOMI!$S$18</f>
        <v>0.62212943632567841</v>
      </c>
      <c r="E21" s="30">
        <f>+[1]TRICOMI!$O$18</f>
        <v>0.29799999999999999</v>
      </c>
      <c r="F21" s="29">
        <f>+D21+E21</f>
        <v>0.92012943632567845</v>
      </c>
      <c r="G21" s="31">
        <f>+D11/F29*F21</f>
        <v>1367.0603722842461</v>
      </c>
      <c r="H21" s="32"/>
      <c r="I21" s="33">
        <v>93012730870</v>
      </c>
    </row>
    <row r="22" spans="1:10" ht="15.75" thickBot="1" x14ac:dyDescent="0.3">
      <c r="A22" s="26">
        <v>19041</v>
      </c>
      <c r="B22" s="27"/>
      <c r="C22" s="28" t="s">
        <v>24</v>
      </c>
      <c r="D22" s="29">
        <f>+[1]DYAMOND!$K$15</f>
        <v>3.1443185325631644</v>
      </c>
      <c r="E22" s="34">
        <f>+[1]DYAMOND!$E$12</f>
        <v>7.1310000000000002</v>
      </c>
      <c r="F22" s="29">
        <f t="shared" ref="F22:F23" si="0">+D22+E22</f>
        <v>10.275318532563166</v>
      </c>
      <c r="G22" s="31">
        <f>+D11/F29*F22</f>
        <v>15266.309525492788</v>
      </c>
      <c r="H22" s="32"/>
      <c r="I22" s="33">
        <v>97036690820</v>
      </c>
    </row>
    <row r="23" spans="1:10" ht="15.75" thickBot="1" x14ac:dyDescent="0.3">
      <c r="A23" s="26">
        <v>19061</v>
      </c>
      <c r="B23" s="27"/>
      <c r="C23" s="28" t="s">
        <v>25</v>
      </c>
      <c r="D23" s="29">
        <f>+[1]MEDITERRANEI!$N$78</f>
        <v>0.13745173745173747</v>
      </c>
      <c r="E23" s="35">
        <f>+[1]TRICOMI!$O$18</f>
        <v>0.29799999999999999</v>
      </c>
      <c r="F23" s="29">
        <f t="shared" si="0"/>
        <v>0.43545173745173749</v>
      </c>
      <c r="G23" s="31">
        <f>+D11/F29*F23</f>
        <v>646.96203687357365</v>
      </c>
      <c r="H23" s="32"/>
      <c r="I23" s="33">
        <v>1297400887</v>
      </c>
    </row>
    <row r="24" spans="1:10" ht="15.75" thickBot="1" x14ac:dyDescent="0.3">
      <c r="A24" s="26">
        <v>19113</v>
      </c>
      <c r="B24" s="27"/>
      <c r="C24" s="28" t="s">
        <v>26</v>
      </c>
      <c r="D24" s="29">
        <v>0.1</v>
      </c>
      <c r="E24" s="34">
        <v>0.82</v>
      </c>
      <c r="F24" s="29">
        <f>0.82+D24</f>
        <v>0.91999999999999993</v>
      </c>
      <c r="G24" s="31">
        <f>+D11/F29*F24</f>
        <v>1366.8680653493916</v>
      </c>
      <c r="H24" s="32"/>
      <c r="I24" s="33">
        <v>90006250857</v>
      </c>
    </row>
    <row r="25" spans="1:10" ht="15.75" thickBot="1" x14ac:dyDescent="0.3">
      <c r="A25" s="36"/>
      <c r="B25" s="36"/>
      <c r="C25" s="37"/>
      <c r="D25" s="38"/>
      <c r="E25" s="23"/>
      <c r="F25" s="38"/>
      <c r="G25" s="39"/>
      <c r="I25" s="40"/>
      <c r="J25" s="36"/>
    </row>
    <row r="26" spans="1:10" ht="15.75" thickBot="1" x14ac:dyDescent="0.3">
      <c r="D26" s="23"/>
      <c r="E26" s="23"/>
      <c r="F26" s="23"/>
      <c r="G26" s="23"/>
      <c r="I26" s="41"/>
    </row>
    <row r="27" spans="1:10" x14ac:dyDescent="0.25">
      <c r="E27">
        <f>SUM(E21:E24)</f>
        <v>8.5470000000000006</v>
      </c>
      <c r="F27">
        <f>SUM(F21:F24)</f>
        <v>12.550899706340582</v>
      </c>
      <c r="G27" s="42">
        <f>SUM(G21:G26)</f>
        <v>18647.199999999997</v>
      </c>
      <c r="I27" s="42"/>
    </row>
    <row r="28" spans="1:10" ht="15.75" thickBot="1" x14ac:dyDescent="0.3"/>
    <row r="29" spans="1:10" ht="15.75" thickBot="1" x14ac:dyDescent="0.3">
      <c r="A29" s="43" t="s">
        <v>27</v>
      </c>
      <c r="B29" s="44"/>
      <c r="C29" s="45"/>
      <c r="D29" s="46">
        <f>SUM(D21:D24)</f>
        <v>4.0038997063405803</v>
      </c>
      <c r="E29" s="47">
        <f>+E27</f>
        <v>8.5470000000000006</v>
      </c>
      <c r="F29" s="47">
        <f>+F27</f>
        <v>12.550899706340582</v>
      </c>
    </row>
    <row r="31" spans="1:10" x14ac:dyDescent="0.25">
      <c r="F31" s="48"/>
    </row>
    <row r="32" spans="1:10" x14ac:dyDescent="0.25">
      <c r="F32" s="48"/>
    </row>
    <row r="37" spans="3:10" ht="15.75" x14ac:dyDescent="0.25">
      <c r="C37" s="49" t="s">
        <v>28</v>
      </c>
      <c r="E37" t="s">
        <v>29</v>
      </c>
    </row>
    <row r="38" spans="3:10" x14ac:dyDescent="0.25">
      <c r="E38" t="s">
        <v>30</v>
      </c>
    </row>
    <row r="39" spans="3:10" x14ac:dyDescent="0.25">
      <c r="H39" s="50"/>
    </row>
    <row r="40" spans="3:10" x14ac:dyDescent="0.25">
      <c r="H40" s="50"/>
    </row>
    <row r="41" spans="3:10" x14ac:dyDescent="0.25">
      <c r="H41" s="50"/>
    </row>
    <row r="42" spans="3:10" ht="15" customHeight="1" x14ac:dyDescent="0.25">
      <c r="C42" s="50"/>
      <c r="D42" s="50"/>
      <c r="E42" s="50"/>
      <c r="F42" s="50"/>
      <c r="G42" s="50"/>
      <c r="I42" s="50"/>
      <c r="J42" s="50"/>
    </row>
    <row r="43" spans="3:10" x14ac:dyDescent="0.25">
      <c r="C43" s="50"/>
      <c r="D43" s="50"/>
      <c r="E43" s="50"/>
      <c r="F43" s="50"/>
      <c r="G43" s="50"/>
      <c r="I43" s="50"/>
      <c r="J43" s="50"/>
    </row>
    <row r="44" spans="3:10" x14ac:dyDescent="0.25">
      <c r="C44" s="50"/>
      <c r="D44" s="50"/>
      <c r="E44" s="50"/>
      <c r="F44" s="50"/>
      <c r="G44" s="50"/>
      <c r="I44" s="50"/>
      <c r="J44" s="50"/>
    </row>
  </sheetData>
  <mergeCells count="7">
    <mergeCell ref="A29:C29"/>
    <mergeCell ref="A5:E5"/>
    <mergeCell ref="A6:F6"/>
    <mergeCell ref="A7:C7"/>
    <mergeCell ref="A9:C9"/>
    <mergeCell ref="A14:C14"/>
    <mergeCell ref="A15:C15"/>
  </mergeCells>
  <pageMargins left="0.51181102362204722" right="0.31496062992125984" top="0.55118110236220474" bottom="0.55118110236220474" header="0.31496062992125984" footer="0.31496062992125984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CIP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2023-08-11T10:00:46Z</dcterms:created>
  <dcterms:modified xsi:type="dcterms:W3CDTF">2023-08-11T10:01:15Z</dcterms:modified>
</cp:coreProperties>
</file>